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trlProps/ctrlProp2.xml" ContentType="application/vnd.ms-excel.control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460" yWindow="-180" windowWidth="8590" windowHeight="8110"/>
  </bookViews>
  <sheets>
    <sheet name="Census" sheetId="5" r:id="rId1"/>
    <sheet name="Final Template" sheetId="4" r:id="rId2"/>
  </sheets>
  <definedNames>
    <definedName name="_xlnm.Print_Area" localSheetId="1">'Final Template'!$A$1:$J$109</definedName>
  </definedNames>
  <calcPr calcId="145621"/>
</workbook>
</file>

<file path=xl/calcChain.xml><?xml version="1.0" encoding="utf-8"?>
<calcChain xmlns="http://schemas.openxmlformats.org/spreadsheetml/2006/main">
  <c r="G32" i="5" l="1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J21" i="4"/>
  <c r="F19" i="4"/>
  <c r="H16" i="4" s="1"/>
  <c r="H85" i="4"/>
  <c r="J85" i="4"/>
  <c r="H78" i="4"/>
  <c r="J78" i="4"/>
  <c r="F16" i="5"/>
  <c r="A33" i="5"/>
  <c r="A34" i="5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F54" i="4"/>
  <c r="H48" i="4" s="1"/>
  <c r="F63" i="4"/>
  <c r="H59" i="4" s="1"/>
  <c r="H58" i="4"/>
  <c r="F45" i="4"/>
  <c r="H41" i="4" s="1"/>
  <c r="F36" i="4"/>
  <c r="H38" i="4" s="1"/>
  <c r="H56" i="4"/>
  <c r="H60" i="4"/>
  <c r="G87" i="4"/>
  <c r="H40" i="4"/>
  <c r="H43" i="4"/>
  <c r="J22" i="4"/>
  <c r="H23" i="4"/>
  <c r="H22" i="4"/>
  <c r="H21" i="4"/>
  <c r="H18" i="4"/>
  <c r="H61" i="4"/>
  <c r="H57" i="4"/>
  <c r="H49" i="4"/>
  <c r="H62" i="4"/>
  <c r="F20" i="5" l="1"/>
  <c r="H68" i="4" s="1"/>
  <c r="J68" i="4" s="1"/>
  <c r="F19" i="5"/>
  <c r="F66" i="4" s="1"/>
  <c r="F18" i="5"/>
  <c r="F75" i="4" s="1"/>
  <c r="H76" i="4" s="1"/>
  <c r="J76" i="4" s="1"/>
  <c r="F64" i="4"/>
  <c r="H17" i="4"/>
  <c r="H19" i="4" s="1"/>
  <c r="H42" i="4"/>
  <c r="H44" i="4" s="1"/>
  <c r="H50" i="4"/>
  <c r="H51" i="4"/>
  <c r="H63" i="4"/>
  <c r="H67" i="4"/>
  <c r="J67" i="4" s="1"/>
  <c r="F25" i="5"/>
  <c r="F24" i="5"/>
  <c r="H54" i="4"/>
  <c r="H45" i="4"/>
  <c r="H47" i="4"/>
  <c r="H52" i="4"/>
  <c r="F17" i="5"/>
  <c r="F29" i="4" s="1"/>
  <c r="F65" i="4" s="1"/>
  <c r="H65" i="4" s="1"/>
  <c r="J65" i="4" s="1"/>
  <c r="F26" i="5"/>
  <c r="F22" i="5"/>
  <c r="F21" i="5" s="1"/>
  <c r="F23" i="5"/>
  <c r="F82" i="4" l="1"/>
  <c r="H83" i="4" s="1"/>
  <c r="H53" i="4"/>
  <c r="J45" i="4"/>
  <c r="J54" i="4"/>
  <c r="J83" i="4"/>
  <c r="J86" i="4" s="1"/>
  <c r="H36" i="4"/>
  <c r="H73" i="4"/>
  <c r="J73" i="4" s="1"/>
  <c r="H72" i="4"/>
  <c r="J72" i="4" s="1"/>
  <c r="H24" i="4"/>
  <c r="J24" i="4" s="1"/>
  <c r="J25" i="4" s="1"/>
  <c r="J26" i="4" s="1"/>
  <c r="H74" i="4" l="1"/>
  <c r="J74" i="4" s="1"/>
  <c r="J79" i="4" s="1"/>
  <c r="J69" i="4"/>
  <c r="J87" i="4" l="1"/>
</calcChain>
</file>

<file path=xl/sharedStrings.xml><?xml version="1.0" encoding="utf-8"?>
<sst xmlns="http://schemas.openxmlformats.org/spreadsheetml/2006/main" count="195" uniqueCount="153">
  <si>
    <t xml:space="preserve">Foster Family Agency Name: </t>
  </si>
  <si>
    <t>Reporting Period:</t>
  </si>
  <si>
    <t>Date:</t>
  </si>
  <si>
    <t>Measure</t>
  </si>
  <si>
    <t>Goal</t>
  </si>
  <si>
    <t>Score</t>
  </si>
  <si>
    <t>1a</t>
  </si>
  <si>
    <t>2a</t>
  </si>
  <si>
    <t>2b</t>
  </si>
  <si>
    <t>2c</t>
  </si>
  <si>
    <t>Number</t>
  </si>
  <si>
    <t>3a</t>
  </si>
  <si>
    <t>3b</t>
  </si>
  <si>
    <t>Reunification</t>
  </si>
  <si>
    <t>Adoption</t>
  </si>
  <si>
    <t>Guardianship</t>
  </si>
  <si>
    <t>Relative/NREFM</t>
  </si>
  <si>
    <t>Placement with siblings</t>
  </si>
  <si>
    <t>3c</t>
  </si>
  <si>
    <t>TOTAL</t>
  </si>
  <si>
    <t>3d</t>
  </si>
  <si>
    <t>3e</t>
  </si>
  <si>
    <t>Transfer to higher level of care</t>
  </si>
  <si>
    <t>Emancipated</t>
  </si>
  <si>
    <t>7 Day Notice</t>
  </si>
  <si>
    <t>AWOL</t>
  </si>
  <si>
    <t>3f</t>
  </si>
  <si>
    <t>90%*</t>
  </si>
  <si>
    <t>*percent of all discharges</t>
  </si>
  <si>
    <t>10%*</t>
  </si>
  <si>
    <t>3g</t>
  </si>
  <si>
    <t>4a</t>
  </si>
  <si>
    <t>4b</t>
  </si>
  <si>
    <t>4c</t>
  </si>
  <si>
    <t>4d</t>
  </si>
  <si>
    <t>4e</t>
  </si>
  <si>
    <t>4f</t>
  </si>
  <si>
    <t>5a</t>
  </si>
  <si>
    <t>5b</t>
  </si>
  <si>
    <t>5c</t>
  </si>
  <si>
    <t>6 to 14 years old</t>
  </si>
  <si>
    <t>18+ years of old</t>
  </si>
  <si>
    <r>
      <t xml:space="preserve">DATA  </t>
    </r>
    <r>
      <rPr>
        <sz val="10"/>
        <rFont val="Arial"/>
        <family val="2"/>
      </rPr>
      <t>(include Sacramento County only)</t>
    </r>
  </si>
  <si>
    <t>FFA Point of Contact for this Report:</t>
  </si>
  <si>
    <t>Name:</t>
  </si>
  <si>
    <t>Phone:</t>
  </si>
  <si>
    <t>Email:</t>
  </si>
  <si>
    <t>0 to 12 months old</t>
  </si>
  <si>
    <t>Over 12 months but less than 6 years old</t>
  </si>
  <si>
    <t>Performance Level</t>
  </si>
  <si>
    <t>Accreditation</t>
  </si>
  <si>
    <t>Accreditation:</t>
  </si>
  <si>
    <t>Performance</t>
  </si>
  <si>
    <t>Yes/No</t>
  </si>
  <si>
    <t>Yes</t>
  </si>
  <si>
    <t>Total Education Score</t>
  </si>
  <si>
    <t>4g</t>
  </si>
  <si>
    <t>Occupancy Measures:</t>
  </si>
  <si>
    <t>Safety Measures:</t>
  </si>
  <si>
    <t>Education Measures:</t>
  </si>
  <si>
    <t>Permanency and Stability Measures:</t>
  </si>
  <si>
    <t>Total Weighted Safety Score</t>
  </si>
  <si>
    <t>Total Weighted Permanency and Stability Score</t>
  </si>
  <si>
    <t>Total Weighted Well-Being Score</t>
  </si>
  <si>
    <t>Well-Being Measures (Health):</t>
  </si>
  <si>
    <t>5d</t>
  </si>
  <si>
    <t>7 Day notice</t>
  </si>
  <si>
    <t>Complaint/Referral</t>
  </si>
  <si>
    <t>Number of:</t>
  </si>
  <si>
    <t>Unfounded Allegations ( per CCL)</t>
  </si>
  <si>
    <t>Inconclusive Allegations (per CCL)</t>
  </si>
  <si>
    <t>Substantiated Allegations (per CCL)</t>
  </si>
  <si>
    <t>Juvenile Justice</t>
  </si>
  <si>
    <t xml:space="preserve">Lower Level of Care </t>
  </si>
  <si>
    <t>County/child request</t>
  </si>
  <si>
    <t>Maintain school of origin</t>
  </si>
  <si>
    <t>3h</t>
  </si>
  <si>
    <t>Number of children served by FFA who have educational support services in place such us IEP, Student Study Team, etc.</t>
  </si>
  <si>
    <t>3i</t>
  </si>
  <si>
    <t xml:space="preserve"> </t>
  </si>
  <si>
    <t>Bonus Point for Perfect Safety Score</t>
  </si>
  <si>
    <t>Other (explain in Narrative):</t>
  </si>
  <si>
    <r>
      <t xml:space="preserve">Type A - </t>
    </r>
    <r>
      <rPr>
        <sz val="10"/>
        <rFont val="Arial"/>
        <family val="2"/>
      </rPr>
      <t>Immediate health/safety threat</t>
    </r>
  </si>
  <si>
    <r>
      <t xml:space="preserve">Type B - </t>
    </r>
    <r>
      <rPr>
        <sz val="10"/>
        <rFont val="Arial"/>
        <family val="2"/>
      </rPr>
      <t>Potential health/safety threat</t>
    </r>
  </si>
  <si>
    <r>
      <t xml:space="preserve">Type C - </t>
    </r>
    <r>
      <rPr>
        <sz val="10"/>
        <rFont val="Arial"/>
        <family val="2"/>
      </rPr>
      <t>Technical/no threats</t>
    </r>
  </si>
  <si>
    <t>Title:</t>
  </si>
  <si>
    <t>3j</t>
  </si>
  <si>
    <t>Respite over 72 hrs (explain in Narrative)</t>
  </si>
  <si>
    <t>TOTAL SCORE (including Safety bonus)</t>
  </si>
  <si>
    <t>Of the substantiated allegations reported in 2a, how many were:</t>
  </si>
  <si>
    <t>Number of school age children served by the FFA during the reporting period who have been identified as needing educational support services (IEP, Study Team, etc).</t>
  </si>
  <si>
    <t>Number of school-age children (6 to 18 years old) served by FFA during the reporting period.</t>
  </si>
  <si>
    <t>Number of children served by FFA during the reporting period who received mental health services.</t>
  </si>
  <si>
    <t xml:space="preserve">Number of children served by FFA during the reporting period who did not experience a placement change. </t>
  </si>
  <si>
    <t>Hospitalization (medical/psychiatric)</t>
  </si>
  <si>
    <t>Number of children (ages 0-18) served by FFA for 30 days or more, who had regular monthly safety assessments conducted by FFA social worker.</t>
  </si>
  <si>
    <t>Number of children listed in 3b who experienced more than one transfer within agency during the reporting period.</t>
  </si>
  <si>
    <t>Number of children (ages 0-18, with LOS over 72 hrs) transferred within the agency during the reporting period for the following reasons:</t>
  </si>
  <si>
    <t>Number of children (ages 0-18 with LOS over 72 hours) who returned to the foster family of origin after a respite episode lasting over 72 hours.</t>
  </si>
  <si>
    <t>Number of children (ages 0-18 with LOS over 72 hrs) discharged during the reporting period as a result of one of the following permanency options:</t>
  </si>
  <si>
    <t>Number of children (ages 0-18 with LOS over 72 hrs) discharged during the reporting period for the following reasons:</t>
  </si>
  <si>
    <t>Number of children ( ages 0-18) served by FFA with LOS of 30 days of more who had multiple entries, or episodes of care, during the period.</t>
  </si>
  <si>
    <t>Total number of children ( ages 0-18) served by FFA during the reporting period (include all children with LOS over 72 hrs).</t>
  </si>
  <si>
    <t>Number of children (ages 0-18) served by FFA during the reporting period with current physical exams (per periodicity table).</t>
  </si>
  <si>
    <t>Number of chidren (ages 0-18) served by FFA during the entire reporting period.</t>
  </si>
  <si>
    <t>Number of children (ages 0-18) served by FFA during the reporting period who were referred to or assessed as needing mental health services.</t>
  </si>
  <si>
    <t>6a</t>
  </si>
  <si>
    <t>6b</t>
  </si>
  <si>
    <t>Number of non-minor dependents served by FFA during the reporting period who participated in employment readiness services.</t>
  </si>
  <si>
    <t>Number of non-minor dependents served by FFA during the reporting period who were employed at least 80 hours per month.</t>
  </si>
  <si>
    <t>Number of non-minor dependents served by FFA during the reporting period who were attending college or vocational program.</t>
  </si>
  <si>
    <t>6c</t>
  </si>
  <si>
    <t>Number of non-minor dependents served by FFA during the reporting period who were in high school.</t>
  </si>
  <si>
    <t>Extended Foster Care Addendum</t>
  </si>
  <si>
    <t>6d</t>
  </si>
  <si>
    <t>6e</t>
  </si>
  <si>
    <t>Number of non-minor dependents served by FFA during the reporting period who opted to participate in extended foster care (AB12).</t>
  </si>
  <si>
    <t>Other (explain in Narrative Template):</t>
  </si>
  <si>
    <t>Number of school-age children (6-18 years of age) served by FFA during the reporting period involved in enrichment activities lasting two or more weeks.</t>
  </si>
  <si>
    <t>Number of children discharged during the reporting period.</t>
  </si>
  <si>
    <t>Number of children served by FFA during the reporting period with 95% school attendance or higher (excluding excused absences).</t>
  </si>
  <si>
    <t>15 to 18 years old</t>
  </si>
  <si>
    <t>Number of children (ages 1-18) served by FFA during the reporting period with current dental exams (per periodicity table).</t>
  </si>
  <si>
    <t>DOB = Date of Birth</t>
  </si>
  <si>
    <t>DOA = Date of Admission</t>
  </si>
  <si>
    <t>DOD = Date of Discharge</t>
  </si>
  <si>
    <t>LOS = Length of Stay</t>
  </si>
  <si>
    <t>#</t>
  </si>
  <si>
    <t>Child’s Name</t>
  </si>
  <si>
    <t>DOB</t>
  </si>
  <si>
    <t>Age</t>
  </si>
  <si>
    <t>DOA</t>
  </si>
  <si>
    <t>DOD</t>
  </si>
  <si>
    <t>LOS</t>
  </si>
  <si>
    <t>TOTALS:  This section will popluate based on the information you enter below</t>
  </si>
  <si>
    <t>Total number served during the reporting period</t>
  </si>
  <si>
    <t>Number of chidren (ages 4-18) served by FFA during the entire reporting period.</t>
  </si>
  <si>
    <t>Reporting Period End Date:</t>
  </si>
  <si>
    <t>Is your agency reporting on a quarterly clycle?</t>
  </si>
  <si>
    <r>
      <t>Directions:</t>
    </r>
    <r>
      <rPr>
        <sz val="10"/>
        <rFont val="Arial"/>
        <family val="2"/>
      </rPr>
      <t xml:space="preserve"> On the tables below, please provide a list of children that where placed with your agency during the reporting period. Please include DOB, age, DOA and DOD if applicable. </t>
    </r>
  </si>
  <si>
    <t>Count</t>
  </si>
  <si>
    <t>Legend</t>
  </si>
  <si>
    <t>Foster Family Agency:</t>
  </si>
  <si>
    <t>Number of children (0-18) served by FFA during the period with LOS of 30 days or more:</t>
  </si>
  <si>
    <t>Quarterly</t>
  </si>
  <si>
    <t>3k</t>
  </si>
  <si>
    <t>Number of children served by FFA for the entire reporting period between the ages of 4 and 18 who had a minimum of two documented permanency discussions during the reporting period. (If reporting quartely only one permanency discussion is required)</t>
  </si>
  <si>
    <t>Number of children served by FFA for the entire reporting period who had a minimum of two clothing inventory reviews during the reporting period. (if reporting quarterly only one clothing inventory is required).</t>
  </si>
  <si>
    <t>Was the child served during the entire reporting period? (Y/N)</t>
  </si>
  <si>
    <t>3l</t>
  </si>
  <si>
    <t>Was this child placed with FFA as a result of a new protective custody (PC) petition?  (Y/N)</t>
  </si>
  <si>
    <t>Number of children (0-18) placed with FFA during reporting period as a result of a new protective custody (PC) petition</t>
  </si>
  <si>
    <t>Number of children (ages 0-18) served by FFA during reporting period for whom the FFA conducted an icebreaker between the bio-parent (or primary caregiver) and the foster parent (during the first or second visit)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</si>
</sst>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0.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</font>
    <font>
      <u/>
      <sz val="10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0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3" borderId="1" xfId="0" applyFill="1" applyBorder="1"/>
    <xf numFmtId="0" fontId="4" fillId="3" borderId="7" xfId="0" applyFont="1" applyFill="1" applyBorder="1" applyAlignment="1">
      <alignment horizontal="left"/>
    </xf>
    <xf numFmtId="0" fontId="0" fillId="3" borderId="1" xfId="0" applyFill="1" applyBorder="1" applyAlignment="1"/>
    <xf numFmtId="0" fontId="0" fillId="3" borderId="8" xfId="0" applyFill="1" applyBorder="1"/>
    <xf numFmtId="9" fontId="0" fillId="0" borderId="9" xfId="0" applyNumberFormat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3" borderId="1" xfId="0" applyFont="1" applyFill="1" applyBorder="1" applyAlignment="1"/>
    <xf numFmtId="0" fontId="0" fillId="0" borderId="0" xfId="0" applyFill="1"/>
    <xf numFmtId="0" fontId="0" fillId="4" borderId="9" xfId="0" applyFill="1" applyBorder="1" applyAlignment="1">
      <alignment horizontal="center"/>
    </xf>
    <xf numFmtId="0" fontId="0" fillId="5" borderId="10" xfId="0" applyFill="1" applyBorder="1" applyAlignment="1"/>
    <xf numFmtId="0" fontId="0" fillId="5" borderId="2" xfId="0" applyFill="1" applyBorder="1" applyAlignment="1"/>
    <xf numFmtId="0" fontId="0" fillId="5" borderId="2" xfId="0" applyFill="1" applyBorder="1"/>
    <xf numFmtId="0" fontId="0" fillId="5" borderId="11" xfId="0" applyFill="1" applyBorder="1"/>
    <xf numFmtId="0" fontId="0" fillId="5" borderId="3" xfId="0" applyFill="1" applyBorder="1"/>
    <xf numFmtId="0" fontId="0" fillId="5" borderId="0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12" xfId="0" applyFill="1" applyBorder="1"/>
    <xf numFmtId="0" fontId="0" fillId="0" borderId="9" xfId="0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1" fontId="0" fillId="3" borderId="9" xfId="0" applyNumberFormat="1" applyFill="1" applyBorder="1" applyAlignment="1">
      <alignment horizontal="center"/>
    </xf>
    <xf numFmtId="0" fontId="4" fillId="3" borderId="7" xfId="0" applyFont="1" applyFill="1" applyBorder="1" applyAlignment="1"/>
    <xf numFmtId="165" fontId="4" fillId="3" borderId="9" xfId="0" applyNumberFormat="1" applyFon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9" fontId="0" fillId="0" borderId="9" xfId="0" applyNumberFormat="1" applyFill="1" applyBorder="1" applyAlignment="1">
      <alignment horizontal="center"/>
    </xf>
    <xf numFmtId="0" fontId="5" fillId="0" borderId="9" xfId="0" applyFont="1" applyFill="1" applyBorder="1" applyAlignment="1">
      <alignment horizontal="right" wrapText="1"/>
    </xf>
    <xf numFmtId="0" fontId="0" fillId="0" borderId="9" xfId="0" applyFill="1" applyBorder="1" applyAlignment="1">
      <alignment horizontal="center" wrapText="1"/>
    </xf>
    <xf numFmtId="0" fontId="0" fillId="6" borderId="9" xfId="0" applyFill="1" applyBorder="1" applyAlignment="1">
      <alignment horizontal="center"/>
    </xf>
    <xf numFmtId="9" fontId="0" fillId="6" borderId="7" xfId="0" applyNumberFormat="1" applyFill="1" applyBorder="1" applyAlignment="1">
      <alignment horizontal="center"/>
    </xf>
    <xf numFmtId="9" fontId="0" fillId="6" borderId="8" xfId="0" applyNumberFormat="1" applyFill="1" applyBorder="1" applyAlignment="1">
      <alignment horizontal="center"/>
    </xf>
    <xf numFmtId="0" fontId="0" fillId="6" borderId="9" xfId="0" applyFill="1" applyBorder="1" applyAlignment="1">
      <alignment horizontal="center" wrapText="1"/>
    </xf>
    <xf numFmtId="9" fontId="0" fillId="6" borderId="9" xfId="0" applyNumberFormat="1" applyFill="1" applyBorder="1" applyAlignment="1">
      <alignment horizontal="center"/>
    </xf>
    <xf numFmtId="0" fontId="0" fillId="6" borderId="9" xfId="0" applyFill="1" applyBorder="1"/>
    <xf numFmtId="1" fontId="0" fillId="6" borderId="9" xfId="0" applyNumberFormat="1" applyFill="1" applyBorder="1"/>
    <xf numFmtId="1" fontId="0" fillId="6" borderId="9" xfId="0" applyNumberFormat="1" applyFill="1" applyBorder="1" applyAlignment="1">
      <alignment horizontal="center"/>
    </xf>
    <xf numFmtId="0" fontId="0" fillId="0" borderId="9" xfId="0" applyBorder="1" applyAlignment="1">
      <alignment horizontal="right" vertical="top"/>
    </xf>
    <xf numFmtId="0" fontId="0" fillId="0" borderId="9" xfId="0" applyFill="1" applyBorder="1" applyAlignment="1">
      <alignment horizontal="right" vertical="top"/>
    </xf>
    <xf numFmtId="0" fontId="5" fillId="0" borderId="9" xfId="0" applyFont="1" applyFill="1" applyBorder="1" applyAlignment="1">
      <alignment horizontal="right" vertical="top"/>
    </xf>
    <xf numFmtId="0" fontId="1" fillId="0" borderId="9" xfId="0" applyFont="1" applyFill="1" applyBorder="1" applyAlignment="1">
      <alignment horizontal="right" vertical="top"/>
    </xf>
    <xf numFmtId="1" fontId="1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6" borderId="13" xfId="0" applyFill="1" applyBorder="1" applyAlignment="1">
      <alignment horizontal="center" wrapText="1"/>
    </xf>
    <xf numFmtId="0" fontId="0" fillId="6" borderId="13" xfId="0" applyFill="1" applyBorder="1" applyAlignment="1">
      <alignment horizontal="center"/>
    </xf>
    <xf numFmtId="1" fontId="6" fillId="6" borderId="9" xfId="0" applyNumberFormat="1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9" fontId="6" fillId="6" borderId="7" xfId="0" applyNumberFormat="1" applyFont="1" applyFill="1" applyBorder="1" applyAlignment="1">
      <alignment horizontal="center"/>
    </xf>
    <xf numFmtId="9" fontId="6" fillId="6" borderId="8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wrapText="1"/>
    </xf>
    <xf numFmtId="0" fontId="0" fillId="0" borderId="7" xfId="0" applyFill="1" applyBorder="1"/>
    <xf numFmtId="0" fontId="0" fillId="0" borderId="1" xfId="0" applyFill="1" applyBorder="1"/>
    <xf numFmtId="0" fontId="0" fillId="0" borderId="8" xfId="0" applyFill="1" applyBorder="1"/>
    <xf numFmtId="0" fontId="4" fillId="3" borderId="7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center" wrapText="1"/>
    </xf>
    <xf numFmtId="9" fontId="0" fillId="4" borderId="1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14" xfId="0" applyFill="1" applyBorder="1" applyAlignment="1">
      <alignment horizontal="right" vertical="top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2" xfId="0" applyFill="1" applyBorder="1" applyAlignment="1"/>
    <xf numFmtId="0" fontId="0" fillId="0" borderId="6" xfId="0" applyFill="1" applyBorder="1" applyAlignment="1"/>
    <xf numFmtId="0" fontId="0" fillId="0" borderId="0" xfId="0" applyBorder="1" applyAlignment="1">
      <alignment horizontal="left" wrapText="1"/>
    </xf>
    <xf numFmtId="0" fontId="0" fillId="6" borderId="0" xfId="0" applyFill="1"/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0" borderId="9" xfId="0" applyFont="1" applyFill="1" applyBorder="1" applyAlignment="1" applyProtection="1">
      <alignment horizontal="center" wrapText="1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9" xfId="0" applyNumberFormat="1" applyFill="1" applyBorder="1" applyAlignment="1" applyProtection="1">
      <alignment horizontal="center"/>
      <protection locked="0"/>
    </xf>
    <xf numFmtId="1" fontId="1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hidden="1"/>
    </xf>
    <xf numFmtId="1" fontId="0" fillId="0" borderId="9" xfId="0" applyNumberFormat="1" applyFill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 wrapText="1"/>
      <protection hidden="1"/>
    </xf>
    <xf numFmtId="9" fontId="0" fillId="0" borderId="9" xfId="0" applyNumberForma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  <protection hidden="1"/>
    </xf>
    <xf numFmtId="165" fontId="0" fillId="3" borderId="9" xfId="0" applyNumberFormat="1" applyFill="1" applyBorder="1" applyAlignment="1" applyProtection="1">
      <alignment horizontal="center"/>
      <protection hidden="1"/>
    </xf>
    <xf numFmtId="165" fontId="0" fillId="3" borderId="8" xfId="0" applyNumberFormat="1" applyFill="1" applyBorder="1" applyAlignment="1" applyProtection="1">
      <alignment horizontal="center"/>
      <protection hidden="1"/>
    </xf>
    <xf numFmtId="9" fontId="0" fillId="0" borderId="9" xfId="0" applyNumberFormat="1" applyBorder="1" applyAlignment="1" applyProtection="1">
      <alignment horizontal="center"/>
      <protection hidden="1"/>
    </xf>
    <xf numFmtId="1" fontId="0" fillId="0" borderId="9" xfId="0" applyNumberFormat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wrapText="1"/>
      <protection hidden="1"/>
    </xf>
    <xf numFmtId="0" fontId="0" fillId="0" borderId="9" xfId="0" applyFill="1" applyBorder="1" applyAlignment="1" applyProtection="1">
      <alignment horizontal="center" wrapText="1"/>
      <protection hidden="1"/>
    </xf>
    <xf numFmtId="0" fontId="1" fillId="0" borderId="0" xfId="0" applyFont="1"/>
    <xf numFmtId="0" fontId="1" fillId="0" borderId="0" xfId="0" applyFont="1" applyBorder="1"/>
    <xf numFmtId="0" fontId="9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wrapText="1" indent="1"/>
    </xf>
    <xf numFmtId="0" fontId="1" fillId="0" borderId="9" xfId="0" applyFont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5" xfId="0" applyFont="1" applyFill="1" applyBorder="1"/>
    <xf numFmtId="0" fontId="1" fillId="0" borderId="15" xfId="0" applyFont="1" applyBorder="1"/>
    <xf numFmtId="0" fontId="1" fillId="0" borderId="0" xfId="0" applyFont="1" applyFill="1" applyBorder="1"/>
    <xf numFmtId="49" fontId="1" fillId="0" borderId="0" xfId="0" applyNumberFormat="1" applyFont="1" applyFill="1" applyBorder="1"/>
    <xf numFmtId="49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wrapText="1"/>
    </xf>
    <xf numFmtId="0" fontId="1" fillId="7" borderId="16" xfId="0" applyFont="1" applyFill="1" applyBorder="1" applyAlignment="1">
      <alignment horizontal="center" vertical="top" wrapText="1"/>
    </xf>
    <xf numFmtId="0" fontId="1" fillId="7" borderId="17" xfId="0" applyFont="1" applyFill="1" applyBorder="1" applyAlignment="1">
      <alignment horizontal="center" vertical="top" wrapText="1"/>
    </xf>
    <xf numFmtId="0" fontId="1" fillId="7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vertical="top" wrapText="1"/>
    </xf>
    <xf numFmtId="0" fontId="1" fillId="0" borderId="19" xfId="0" applyFont="1" applyFill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4" fillId="8" borderId="23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4" fontId="10" fillId="0" borderId="27" xfId="0" applyNumberFormat="1" applyFont="1" applyBorder="1" applyAlignment="1">
      <alignment horizontal="center" vertical="top" wrapText="1"/>
    </xf>
    <xf numFmtId="0" fontId="1" fillId="0" borderId="28" xfId="0" applyFont="1" applyFill="1" applyBorder="1"/>
    <xf numFmtId="0" fontId="1" fillId="3" borderId="9" xfId="0" applyNumberFormat="1" applyFont="1" applyFill="1" applyBorder="1" applyAlignment="1" applyProtection="1">
      <alignment horizontal="center" vertical="top" wrapText="1"/>
      <protection hidden="1"/>
    </xf>
    <xf numFmtId="14" fontId="1" fillId="0" borderId="9" xfId="0" applyNumberFormat="1" applyFont="1" applyBorder="1" applyAlignment="1" applyProtection="1">
      <alignment vertical="top" wrapText="1"/>
      <protection locked="0"/>
    </xf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9" xfId="0" applyFont="1" applyFill="1" applyBorder="1" applyAlignment="1" applyProtection="1">
      <alignment vertical="top" wrapText="1"/>
      <protection locked="0"/>
    </xf>
    <xf numFmtId="14" fontId="1" fillId="0" borderId="9" xfId="0" applyNumberFormat="1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vertical="top" wrapText="1"/>
      <protection hidden="1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Alignment="1">
      <alignment wrapText="1"/>
    </xf>
    <xf numFmtId="0" fontId="1" fillId="0" borderId="0" xfId="0" applyFont="1" applyAlignment="1">
      <alignment wrapText="1"/>
    </xf>
    <xf numFmtId="9" fontId="0" fillId="0" borderId="9" xfId="0" applyNumberForma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4" fillId="5" borderId="33" xfId="0" applyFont="1" applyFill="1" applyBorder="1" applyAlignment="1">
      <alignment horizontal="left" vertical="top" wrapText="1"/>
    </xf>
    <xf numFmtId="0" fontId="4" fillId="0" borderId="34" xfId="0" applyFont="1" applyBorder="1" applyAlignme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 indent="1"/>
    </xf>
    <xf numFmtId="0" fontId="1" fillId="0" borderId="31" xfId="0" applyFont="1" applyFill="1" applyBorder="1" applyAlignment="1">
      <alignment horizontal="left" wrapText="1" indent="1"/>
    </xf>
    <xf numFmtId="0" fontId="1" fillId="0" borderId="15" xfId="0" applyFont="1" applyFill="1" applyBorder="1" applyAlignment="1">
      <alignment horizontal="left" wrapText="1" indent="1"/>
    </xf>
    <xf numFmtId="0" fontId="1" fillId="0" borderId="9" xfId="0" applyFont="1" applyFill="1" applyBorder="1" applyAlignment="1">
      <alignment horizontal="left" wrapText="1" inden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16" fontId="1" fillId="0" borderId="15" xfId="0" applyNumberFormat="1" applyFont="1" applyFill="1" applyBorder="1" applyAlignment="1">
      <alignment horizontal="left" wrapText="1" indent="1"/>
    </xf>
    <xf numFmtId="9" fontId="0" fillId="0" borderId="7" xfId="0" applyNumberFormat="1" applyFill="1" applyBorder="1" applyAlignment="1" applyProtection="1">
      <alignment horizontal="center"/>
      <protection hidden="1"/>
    </xf>
    <xf numFmtId="9" fontId="0" fillId="0" borderId="8" xfId="0" applyNumberFormat="1" applyFill="1" applyBorder="1" applyAlignment="1" applyProtection="1">
      <alignment horizontal="center"/>
      <protection hidden="1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left" indent="1"/>
    </xf>
    <xf numFmtId="9" fontId="0" fillId="0" borderId="9" xfId="0" applyNumberFormat="1" applyBorder="1" applyAlignment="1" applyProtection="1">
      <alignment horizontal="center"/>
      <protection hidden="1"/>
    </xf>
    <xf numFmtId="9" fontId="0" fillId="0" borderId="9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9" fontId="0" fillId="6" borderId="7" xfId="0" applyNumberFormat="1" applyFill="1" applyBorder="1" applyAlignment="1">
      <alignment horizontal="center"/>
    </xf>
    <xf numFmtId="9" fontId="0" fillId="6" borderId="8" xfId="0" applyNumberFormat="1" applyFill="1" applyBorder="1" applyAlignment="1">
      <alignment horizontal="center"/>
    </xf>
    <xf numFmtId="9" fontId="0" fillId="6" borderId="9" xfId="0" applyNumberForma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left" wrapText="1"/>
    </xf>
    <xf numFmtId="0" fontId="4" fillId="3" borderId="7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right" vertical="top"/>
    </xf>
    <xf numFmtId="0" fontId="5" fillId="0" borderId="38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right" wrapText="1"/>
    </xf>
    <xf numFmtId="9" fontId="0" fillId="0" borderId="9" xfId="0" applyNumberFormat="1" applyFill="1" applyBorder="1" applyAlignment="1" applyProtection="1">
      <alignment horizontal="center"/>
      <protection hidden="1"/>
    </xf>
    <xf numFmtId="0" fontId="5" fillId="0" borderId="8" xfId="0" applyFont="1" applyFill="1" applyBorder="1" applyAlignment="1">
      <alignment horizontal="left" wrapText="1" indent="1"/>
    </xf>
    <xf numFmtId="0" fontId="5" fillId="0" borderId="9" xfId="0" applyFont="1" applyFill="1" applyBorder="1" applyAlignment="1">
      <alignment horizontal="left" wrapText="1" indent="1"/>
    </xf>
    <xf numFmtId="0" fontId="0" fillId="0" borderId="8" xfId="0" applyFill="1" applyBorder="1" applyAlignment="1">
      <alignment horizontal="left" indent="1"/>
    </xf>
    <xf numFmtId="0" fontId="0" fillId="0" borderId="9" xfId="0" applyFill="1" applyBorder="1" applyAlignment="1">
      <alignment horizontal="left" indent="1"/>
    </xf>
    <xf numFmtId="0" fontId="5" fillId="0" borderId="7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5" fillId="0" borderId="7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1" fillId="5" borderId="6" xfId="0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7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0" borderId="38" xfId="0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9" fontId="0" fillId="0" borderId="7" xfId="0" applyNumberFormat="1" applyFill="1" applyBorder="1" applyAlignment="1">
      <alignment horizontal="center"/>
    </xf>
    <xf numFmtId="9" fontId="0" fillId="0" borderId="8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 wrapText="1"/>
    </xf>
    <xf numFmtId="0" fontId="0" fillId="6" borderId="14" xfId="0" applyFill="1" applyBorder="1" applyAlignment="1">
      <alignment horizontal="center" wrapText="1"/>
    </xf>
    <xf numFmtId="0" fontId="0" fillId="6" borderId="38" xfId="0" applyFill="1" applyBorder="1" applyAlignment="1">
      <alignment horizontal="center" wrapText="1"/>
    </xf>
    <xf numFmtId="0" fontId="5" fillId="0" borderId="9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9" fontId="0" fillId="0" borderId="7" xfId="0" applyNumberFormat="1" applyBorder="1" applyAlignment="1" applyProtection="1">
      <alignment horizontal="center"/>
      <protection hidden="1"/>
    </xf>
    <xf numFmtId="9" fontId="0" fillId="0" borderId="8" xfId="0" applyNumberFormat="1" applyBorder="1" applyAlignment="1" applyProtection="1">
      <alignment horizontal="center"/>
      <protection hidden="1"/>
    </xf>
    <xf numFmtId="0" fontId="0" fillId="0" borderId="7" xfId="0" applyFill="1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13" xfId="0" applyFill="1" applyBorder="1" applyAlignment="1">
      <alignment horizontal="right" vertical="top"/>
    </xf>
    <xf numFmtId="0" fontId="0" fillId="0" borderId="14" xfId="0" applyFill="1" applyBorder="1" applyAlignment="1">
      <alignment horizontal="right" vertical="top"/>
    </xf>
    <xf numFmtId="0" fontId="0" fillId="0" borderId="38" xfId="0" applyFill="1" applyBorder="1" applyAlignment="1">
      <alignment horizontal="right" vertical="top"/>
    </xf>
    <xf numFmtId="0" fontId="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0" fontId="0" fillId="6" borderId="9" xfId="0" applyFill="1" applyBorder="1" applyAlignment="1">
      <alignment horizontal="center"/>
    </xf>
    <xf numFmtId="0" fontId="5" fillId="4" borderId="9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0" fillId="2" borderId="10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7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9" fontId="0" fillId="4" borderId="9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196850</xdr:colOff>
          <xdr:row>3</xdr:row>
          <xdr:rowOff>57150</xdr:rowOff>
        </xdr:from>
        <xdr:to>
          <xdr:col>9</xdr:col>
          <xdr:colOff>514350</xdr:colOff>
          <xdr:row>4</xdr:row>
          <xdr:rowOff>95250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196850</xdr:colOff>
          <xdr:row>2</xdr:row>
          <xdr:rowOff>31750</xdr:rowOff>
        </xdr:from>
        <xdr:to>
          <xdr:col>9</xdr:col>
          <xdr:colOff>565150</xdr:colOff>
          <xdr:row>4</xdr:row>
          <xdr:rowOff>38100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6"/>
  <sheetViews>
    <sheetView tabSelected="1" topLeftCell="A23" workbookViewId="0">
      <selection activeCell="B32" sqref="B32"/>
    </sheetView>
  </sheetViews>
  <sheetFormatPr defaultColWidth="9.08984375" defaultRowHeight="12.5" x14ac:dyDescent="0.25"/>
  <cols>
    <col min="1" max="1" width="9.08984375" style="98"/>
    <col min="2" max="2" width="39.90625" style="98" customWidth="1"/>
    <col min="3" max="3" width="15" style="98" customWidth="1"/>
    <col min="4" max="4" width="13.08984375" style="98" bestFit="1" customWidth="1"/>
    <col min="5" max="5" width="11.54296875" style="98" customWidth="1"/>
    <col min="6" max="6" width="11.36328125" style="98" customWidth="1"/>
    <col min="7" max="8" width="9.08984375" style="98"/>
    <col min="9" max="9" width="10.81640625" style="98" customWidth="1"/>
    <col min="10" max="16384" width="9.08984375" style="98"/>
  </cols>
  <sheetData>
    <row r="1" spans="1:12" x14ac:dyDescent="0.25">
      <c r="A1" s="103"/>
    </row>
    <row r="2" spans="1:12" ht="13" x14ac:dyDescent="0.3">
      <c r="A2" s="103"/>
      <c r="B2" s="127" t="s">
        <v>142</v>
      </c>
      <c r="C2" s="144"/>
      <c r="D2" s="144"/>
      <c r="E2" s="144"/>
      <c r="F2" s="99"/>
    </row>
    <row r="3" spans="1:12" ht="13" thickBot="1" x14ac:dyDescent="0.3">
      <c r="A3" s="103"/>
      <c r="B3" s="111"/>
      <c r="C3" s="100"/>
      <c r="D3" s="100"/>
      <c r="E3" s="100"/>
      <c r="F3" s="99"/>
    </row>
    <row r="4" spans="1:12" x14ac:dyDescent="0.25">
      <c r="A4" s="103"/>
      <c r="B4" s="128" t="s">
        <v>137</v>
      </c>
      <c r="C4" s="130">
        <v>41820</v>
      </c>
      <c r="D4" s="112"/>
      <c r="E4" s="112"/>
      <c r="F4" s="112"/>
    </row>
    <row r="5" spans="1:12" ht="13" thickBot="1" x14ac:dyDescent="0.3">
      <c r="A5" s="103"/>
      <c r="B5" s="129" t="s">
        <v>138</v>
      </c>
      <c r="C5" s="139"/>
      <c r="E5" s="112"/>
      <c r="F5" s="112"/>
    </row>
    <row r="6" spans="1:12" x14ac:dyDescent="0.25">
      <c r="A6" s="103"/>
      <c r="B6" s="111"/>
      <c r="C6" s="113"/>
      <c r="D6" s="112"/>
      <c r="E6" s="112"/>
      <c r="F6" s="112"/>
    </row>
    <row r="7" spans="1:12" ht="13" thickBot="1" x14ac:dyDescent="0.3">
      <c r="A7" s="103"/>
      <c r="B7" s="111"/>
      <c r="C7" s="113"/>
      <c r="D7" s="112"/>
      <c r="E7" s="112"/>
      <c r="F7" s="112"/>
    </row>
    <row r="8" spans="1:12" ht="13.5" thickBot="1" x14ac:dyDescent="0.35">
      <c r="A8" s="103"/>
      <c r="B8" s="125" t="s">
        <v>141</v>
      </c>
      <c r="C8" s="113"/>
      <c r="D8" s="112"/>
      <c r="E8" s="112"/>
      <c r="F8" s="112"/>
    </row>
    <row r="9" spans="1:12" x14ac:dyDescent="0.25">
      <c r="A9" s="103"/>
      <c r="B9" s="123" t="s">
        <v>123</v>
      </c>
      <c r="C9" s="113"/>
      <c r="D9" s="112"/>
      <c r="E9" s="112"/>
      <c r="F9" s="112"/>
    </row>
    <row r="10" spans="1:12" x14ac:dyDescent="0.25">
      <c r="A10" s="103"/>
      <c r="B10" s="123" t="s">
        <v>124</v>
      </c>
      <c r="C10" s="113"/>
      <c r="D10" s="112"/>
      <c r="E10" s="112"/>
      <c r="F10" s="112"/>
    </row>
    <row r="11" spans="1:12" x14ac:dyDescent="0.25">
      <c r="A11" s="103"/>
      <c r="B11" s="123" t="s">
        <v>125</v>
      </c>
      <c r="C11" s="113"/>
      <c r="D11" s="112"/>
      <c r="E11" s="112"/>
      <c r="F11" s="112"/>
    </row>
    <row r="12" spans="1:12" ht="13" thickBot="1" x14ac:dyDescent="0.3">
      <c r="A12" s="103"/>
      <c r="B12" s="124" t="s">
        <v>126</v>
      </c>
      <c r="C12" s="113"/>
      <c r="D12" s="112"/>
      <c r="E12" s="112"/>
      <c r="F12" s="112"/>
    </row>
    <row r="13" spans="1:12" x14ac:dyDescent="0.25">
      <c r="A13" s="103"/>
      <c r="J13" s="99"/>
      <c r="K13" s="99"/>
      <c r="L13" s="99"/>
    </row>
    <row r="14" spans="1:12" ht="13" thickBot="1" x14ac:dyDescent="0.3">
      <c r="A14" s="103"/>
      <c r="B14" s="114"/>
      <c r="C14" s="114"/>
      <c r="D14" s="114"/>
      <c r="E14" s="114"/>
      <c r="F14" s="114"/>
      <c r="G14" s="114"/>
      <c r="J14" s="101"/>
      <c r="K14" s="101"/>
      <c r="L14" s="99"/>
    </row>
    <row r="15" spans="1:12" ht="13.5" thickBot="1" x14ac:dyDescent="0.35">
      <c r="A15" s="103"/>
      <c r="B15" s="145" t="s">
        <v>134</v>
      </c>
      <c r="C15" s="146"/>
      <c r="D15" s="146"/>
      <c r="E15" s="146"/>
      <c r="F15" s="126" t="s">
        <v>140</v>
      </c>
      <c r="G15" s="114"/>
      <c r="J15" s="101"/>
      <c r="K15" s="101"/>
      <c r="L15" s="99"/>
    </row>
    <row r="16" spans="1:12" x14ac:dyDescent="0.25">
      <c r="A16" s="103"/>
      <c r="B16" s="151" t="s">
        <v>135</v>
      </c>
      <c r="C16" s="152"/>
      <c r="D16" s="152"/>
      <c r="E16" s="153"/>
      <c r="F16" s="121">
        <f>COUNTA(B32:B10005)</f>
        <v>0</v>
      </c>
      <c r="G16" s="114"/>
      <c r="J16" s="101"/>
      <c r="K16" s="101"/>
      <c r="L16" s="99"/>
    </row>
    <row r="17" spans="1:12" ht="28.5" customHeight="1" x14ac:dyDescent="0.25">
      <c r="A17" s="103"/>
      <c r="B17" s="149" t="s">
        <v>102</v>
      </c>
      <c r="C17" s="150"/>
      <c r="D17" s="150"/>
      <c r="E17" s="150"/>
      <c r="F17" s="122">
        <f>SUMPRODUCT(($D$32:$D$10005&gt;=1)*($D$32:$D$10005&lt;=17)*($G$32:$G$10005&gt;3))+SUMPRODUCT(($D$32:$D$10005="0m")*($G$32:$G$10005&gt;3))+SUMPRODUCT(($D$32:$D$10005="1m")*($G$32:$G$10005&gt;3))+SUMPRODUCT(($D$32:$D$10005="2m")*($G$32:$G$10005&gt;3))+SUMPRODUCT(($D$32:$D$10005="3m")*($G$32:$G$10005&gt;3))+SUMPRODUCT(($D$32:$D$10005="4m")*($G$32:$G$10005&gt;3))+SUMPRODUCT(($D$32:$D$10005="5m")*($G$32:$G$10005&gt;3))+SUMPRODUCT(($D$32:$D$10005="6m")*($G$32:$G$10005&gt;3))+SUMPRODUCT(($D$32:$D$10005="7m")*($G$32:$G$10005&gt;3))+SUMPRODUCT(($D$32:$D$10005="8m")*($G$32:$G$10005&gt;3))+SUMPRODUCT(($D$32:$D$10005="9m")*($G$32:$G$10005&gt;3))+SUMPRODUCT(($D$32:$D$10005="10m")*($G$32:$G$10005&gt;3))+SUMPRODUCT(($D$32:$D$10005="11m")*(($G$32:$G$10005&gt;3)))</f>
        <v>0</v>
      </c>
      <c r="G17" s="114"/>
      <c r="H17" s="99"/>
      <c r="I17" s="99"/>
      <c r="J17" s="101"/>
      <c r="K17" s="101"/>
      <c r="L17" s="99"/>
    </row>
    <row r="18" spans="1:12" ht="28.5" customHeight="1" x14ac:dyDescent="0.25">
      <c r="A18" s="103"/>
      <c r="B18" s="154" t="s">
        <v>104</v>
      </c>
      <c r="C18" s="155"/>
      <c r="D18" s="155"/>
      <c r="E18" s="156"/>
      <c r="F18" s="122">
        <f>SUMPRODUCT(($D$32:$D$10005&gt;=1)*($D$32:$D$10005&lt;=17)*($H$32:$H$10005="Y"))+SUMPRODUCT(($D$32:$D$10005="0m")*($H$32:$H$10005="Y"))+SUMPRODUCT(($D$32:$D$10005="1m")*($H$32:$H$10005="Y"))+SUMPRODUCT(($D$32:$D$10005="2m")*($H$32:$H$10005="Y"))+SUMPRODUCT(($D$32:$D$10005="3m")*($H$32:$H$10005="Y"))+SUMPRODUCT(($D$32:$D$10005="4m")*($H$32:$H$10005="Y"))+SUMPRODUCT(($D$32:$D$10005="5m")*($H$32:$H$10005="Y"))+SUMPRODUCT(($D$32:$D$10005="6m")*($H$32:$H$10005="Y"))+SUMPRODUCT(($D$32:$D$10005="7m")*($H$32:$H$10005="Y"))+SUMPRODUCT(($D$32:$D$10005="8m")*($H$32:$H$10005="Y"))+SUMPRODUCT(($D$32:$D$10005="9m")*($H$32:$H$10005="Y"))+SUMPRODUCT(($D$32:$D$10005="10m")*($H$32:$H$10005="Y"))+SUMPRODUCT(($D$32:$D$10005="11m")*($H$32:$H$10005="Y"))</f>
        <v>0</v>
      </c>
      <c r="G18" s="114"/>
      <c r="J18" s="101"/>
      <c r="K18" s="101"/>
      <c r="L18" s="99"/>
    </row>
    <row r="19" spans="1:12" ht="28.5" customHeight="1" x14ac:dyDescent="0.25">
      <c r="A19" s="103"/>
      <c r="B19" s="154" t="s">
        <v>136</v>
      </c>
      <c r="C19" s="155"/>
      <c r="D19" s="155"/>
      <c r="E19" s="156"/>
      <c r="F19" s="122">
        <f>SUMPRODUCT(($D$32:$D$10005&gt;=4)*($D$32:$D$10005&lt;=17)*($H$32:$H$10005="Y"))</f>
        <v>0</v>
      </c>
      <c r="G19" s="114"/>
      <c r="J19" s="101"/>
      <c r="K19" s="101"/>
      <c r="L19" s="99"/>
    </row>
    <row r="20" spans="1:12" ht="28.5" customHeight="1" x14ac:dyDescent="0.25">
      <c r="A20" s="103"/>
      <c r="B20" s="154" t="s">
        <v>151</v>
      </c>
      <c r="C20" s="161"/>
      <c r="D20" s="161"/>
      <c r="E20" s="162"/>
      <c r="F20" s="122">
        <f>SUMPRODUCT(($D$32:$D$10005&gt;=1)*($D$32:$D$10005&lt;=17)*($I$32:$I$10005="Y"))+SUMPRODUCT(($D$32:$D$10005="0m")*($I$32:$I$10005="Y"))+SUMPRODUCT(($D$32:$D$10005="1m")*($I$32:$I$10005="Y"))+SUMPRODUCT(($D$32:$D$10005="2m")*($I$32:$I$10005="Y"))+SUMPRODUCT(($D$32:$D$10005="3m")*($I$32:$I$10005="Y"))+SUMPRODUCT(($D$32:$D$10005="4m")*($I$32:$I$10005="Y"))+SUMPRODUCT(($D$32:$D$10005="5m")*($I$32:$I$10005="Y"))+SUMPRODUCT(($D$32:$D$10005="6m")*($I$32:$I$10005="Y"))+SUMPRODUCT(($D$32:$D$10005="7m")*($I$32:$I$10005="Y"))+SUMPRODUCT(($D$32:$D$10005="8m")*($I$32:$I$10005="Y"))+SUMPRODUCT(($D$32:$D$10005="9m")*($I$32:$I$10005="Y"))+SUMPRODUCT(($D$32:$D$10005="10m")*($I$32:$I$10005="Y"))+SUMPRODUCT(($D$32:$D$10005="11m")*($I$32:$I$10005="Y"))</f>
        <v>0</v>
      </c>
      <c r="G20" s="142"/>
      <c r="J20" s="101"/>
      <c r="K20" s="101"/>
      <c r="L20" s="99"/>
    </row>
    <row r="21" spans="1:12" ht="32.25" customHeight="1" x14ac:dyDescent="0.25">
      <c r="A21" s="103"/>
      <c r="B21" s="149" t="s">
        <v>143</v>
      </c>
      <c r="C21" s="150"/>
      <c r="D21" s="150"/>
      <c r="E21" s="150"/>
      <c r="F21" s="122">
        <f>F22+F23+F24+F25</f>
        <v>0</v>
      </c>
      <c r="G21" s="141"/>
      <c r="J21" s="101"/>
      <c r="K21" s="101"/>
      <c r="L21" s="99"/>
    </row>
    <row r="22" spans="1:12" x14ac:dyDescent="0.25">
      <c r="A22" s="103"/>
      <c r="B22" s="159" t="s">
        <v>47</v>
      </c>
      <c r="C22" s="160"/>
      <c r="D22" s="160"/>
      <c r="E22" s="160"/>
      <c r="F22" s="122">
        <f>SUMPRODUCT(($D$32:$D$10005="0m")*($G$32:$G$10005&gt;30))+SUMPRODUCT(($D$32:$D$10005="1m")*($G$32:$G$10005&gt;30))+SUMPRODUCT(($D$32:$D$10005="2m")*($G$32:$G$10005&gt;30))+SUMPRODUCT(($D$32:$D$10005="3m")*($G$32:$G$10005&gt;30))+SUMPRODUCT(($D$32:$D$10005="4m")*($G$32:$G$10005&gt;30))+SUMPRODUCT(($D$32:$D$10005="5m")*($G$32:$G$10005&gt;30))+SUMPRODUCT(($D$32:$D$10005="6m")*($G$32:$G$10005&gt;30))+SUMPRODUCT(($D$32:$D$10005="7m")*($G$32:$G$10005&gt;30))+SUMPRODUCT(($D$32:$D$10005="8m")*($G$32:$G$10005&gt;30))+SUMPRODUCT(($D$32:$D$10005="9m")*($G$32:$G$10005&gt;30))+SUMPRODUCT(($D$32:$D$10005="10m")*($G$32:$G$10005&gt;30))+SUMPRODUCT(($D$32:$D$10005="11m")*(($G$32:$G$10005&gt;30)))</f>
        <v>0</v>
      </c>
      <c r="G22" s="114"/>
      <c r="J22" s="101"/>
      <c r="K22" s="101"/>
      <c r="L22" s="99"/>
    </row>
    <row r="23" spans="1:12" x14ac:dyDescent="0.25">
      <c r="A23" s="103"/>
      <c r="B23" s="159" t="s">
        <v>48</v>
      </c>
      <c r="C23" s="160"/>
      <c r="D23" s="160"/>
      <c r="E23" s="160"/>
      <c r="F23" s="122">
        <f>SUMPRODUCT(($D$32:$D$10005&gt;=1)*($D$32:$D$10005&lt;=5)*($G$32:$G$10005&gt;30))</f>
        <v>0</v>
      </c>
      <c r="G23" s="114"/>
      <c r="J23" s="101"/>
      <c r="K23" s="101"/>
      <c r="L23" s="99"/>
    </row>
    <row r="24" spans="1:12" x14ac:dyDescent="0.25">
      <c r="A24" s="103"/>
      <c r="B24" s="163" t="s">
        <v>40</v>
      </c>
      <c r="C24" s="160"/>
      <c r="D24" s="160"/>
      <c r="E24" s="160"/>
      <c r="F24" s="122">
        <f>SUMPRODUCT(($D$32:$D$10005&gt;=6)*($D$32:$D$10005&lt;=14)*($G$32:$G$10005&gt;30))</f>
        <v>0</v>
      </c>
      <c r="G24" s="114"/>
      <c r="J24" s="101"/>
      <c r="K24" s="101"/>
      <c r="L24" s="99"/>
    </row>
    <row r="25" spans="1:12" x14ac:dyDescent="0.25">
      <c r="A25" s="103"/>
      <c r="B25" s="159" t="s">
        <v>121</v>
      </c>
      <c r="C25" s="160"/>
      <c r="D25" s="160"/>
      <c r="E25" s="160"/>
      <c r="F25" s="122">
        <f>SUMPRODUCT(($D$32:$D$10005&gt;=15)*($D$32:$D$10005&lt;=17)*($G$32:$G$10005&gt;30))</f>
        <v>0</v>
      </c>
      <c r="G25" s="114"/>
      <c r="J25" s="101"/>
      <c r="K25" s="101"/>
      <c r="L25" s="99"/>
    </row>
    <row r="26" spans="1:12" ht="13" thickBot="1" x14ac:dyDescent="0.3">
      <c r="A26" s="103"/>
      <c r="B26" s="157" t="s">
        <v>41</v>
      </c>
      <c r="C26" s="158"/>
      <c r="D26" s="158"/>
      <c r="E26" s="158"/>
      <c r="F26" s="131">
        <f>SUMPRODUCT(($D$32:$D$10005&gt;=18)*($D$32:$D$10005&lt;=21)*($G$32:$G$10005&gt;30))</f>
        <v>0</v>
      </c>
      <c r="G26" s="114"/>
      <c r="J26" s="101"/>
      <c r="K26" s="101"/>
      <c r="L26" s="99"/>
    </row>
    <row r="27" spans="1:12" x14ac:dyDescent="0.25">
      <c r="A27" s="103"/>
      <c r="B27" s="114"/>
      <c r="C27" s="114"/>
      <c r="D27" s="114"/>
      <c r="E27" s="114"/>
      <c r="F27" s="114"/>
      <c r="G27" s="114"/>
      <c r="J27" s="101"/>
      <c r="K27" s="101"/>
      <c r="L27" s="99"/>
    </row>
    <row r="28" spans="1:12" x14ac:dyDescent="0.25">
      <c r="A28" s="103"/>
      <c r="B28" s="114"/>
      <c r="C28" s="114"/>
      <c r="D28" s="114"/>
      <c r="E28" s="114"/>
      <c r="F28" s="114"/>
      <c r="G28" s="114"/>
      <c r="J28" s="101"/>
      <c r="K28" s="101"/>
      <c r="L28" s="99"/>
    </row>
    <row r="29" spans="1:12" ht="28.5" customHeight="1" x14ac:dyDescent="0.25">
      <c r="B29" s="147" t="s">
        <v>139</v>
      </c>
      <c r="C29" s="148"/>
      <c r="D29" s="148"/>
      <c r="E29" s="148"/>
      <c r="F29" s="148"/>
      <c r="G29" s="148"/>
      <c r="J29" s="104"/>
      <c r="K29" s="104"/>
      <c r="L29" s="99"/>
    </row>
    <row r="30" spans="1:12" ht="13" thickBot="1" x14ac:dyDescent="0.3">
      <c r="D30" s="103"/>
    </row>
    <row r="31" spans="1:12" ht="125" x14ac:dyDescent="0.25">
      <c r="A31" s="115" t="s">
        <v>127</v>
      </c>
      <c r="B31" s="116" t="s">
        <v>128</v>
      </c>
      <c r="C31" s="117" t="s">
        <v>129</v>
      </c>
      <c r="D31" s="117" t="s">
        <v>130</v>
      </c>
      <c r="E31" s="117" t="s">
        <v>131</v>
      </c>
      <c r="F31" s="117" t="s">
        <v>132</v>
      </c>
      <c r="G31" s="117" t="s">
        <v>133</v>
      </c>
      <c r="H31" s="116" t="s">
        <v>148</v>
      </c>
      <c r="I31" s="116" t="s">
        <v>150</v>
      </c>
    </row>
    <row r="32" spans="1:12" x14ac:dyDescent="0.25">
      <c r="A32" s="105">
        <v>1</v>
      </c>
      <c r="B32" s="134"/>
      <c r="C32" s="133"/>
      <c r="D32" s="132" t="str">
        <f>IF(TRIM(C32)="","",IF(TRIM(F32)="",IF(DATEDIF(C32,$C$4,"y")=0,DATEDIF(C32,$C$4,"ym")&amp;"m",DATEDIF(C32,$C$4,"y")),IF(DATEDIF(C32,F32,"y")=0,DATEDIF(C32,F32,"ym")&amp;"m",DATEDIF(C32,F32,"y"))))</f>
        <v/>
      </c>
      <c r="E32" s="133"/>
      <c r="F32" s="135"/>
      <c r="G32" s="138" t="str">
        <f>IF(OR(TRIM(C32)="",TRIM(E32)=""),"",IF(TRIM(F32)="",DATEDIF(E32,$C$4,"D"),DATEDIF(E32,F32,"D")))</f>
        <v/>
      </c>
      <c r="H32" s="135"/>
      <c r="I32" s="135"/>
    </row>
    <row r="33" spans="1:9" x14ac:dyDescent="0.25">
      <c r="A33" s="106">
        <f t="shared" ref="A33:A64" si="0">A32+1</f>
        <v>2</v>
      </c>
      <c r="B33" s="134"/>
      <c r="C33" s="133"/>
      <c r="D33" s="132" t="str">
        <f t="shared" ref="D33:D96" si="1">IF(TRIM(C33)="","",IF(TRIM(F33)="",IF(DATEDIF(C33,$C$4,"y")=0,DATEDIF(C33,$C$4,"ym")&amp;"m",DATEDIF(C33,$C$4,"y")),IF(DATEDIF(C33,F33,"y")=0,DATEDIF(C33,F33,"ym")&amp;"m",DATEDIF(C33,F33,"y"))))</f>
        <v/>
      </c>
      <c r="E33" s="133"/>
      <c r="F33" s="133"/>
      <c r="G33" s="138" t="str">
        <f t="shared" ref="G33:G96" si="2">IF(OR(TRIM(C33)="",TRIM(E33)=""),"",IF(TRIM(F33)="",DATEDIF(E33,$C$4,"D"),DATEDIF(E33,F33,"D")))</f>
        <v/>
      </c>
      <c r="H33" s="135"/>
      <c r="I33" s="135"/>
    </row>
    <row r="34" spans="1:9" x14ac:dyDescent="0.25">
      <c r="A34" s="106">
        <f t="shared" si="0"/>
        <v>3</v>
      </c>
      <c r="B34" s="134"/>
      <c r="C34" s="133"/>
      <c r="D34" s="132" t="str">
        <f t="shared" si="1"/>
        <v/>
      </c>
      <c r="E34" s="133"/>
      <c r="F34" s="135"/>
      <c r="G34" s="138" t="str">
        <f t="shared" si="2"/>
        <v/>
      </c>
      <c r="H34" s="135"/>
      <c r="I34" s="135"/>
    </row>
    <row r="35" spans="1:9" x14ac:dyDescent="0.25">
      <c r="A35" s="106">
        <f t="shared" si="0"/>
        <v>4</v>
      </c>
      <c r="B35" s="135"/>
      <c r="C35" s="133"/>
      <c r="D35" s="132" t="str">
        <f t="shared" si="1"/>
        <v/>
      </c>
      <c r="E35" s="133"/>
      <c r="F35" s="133"/>
      <c r="G35" s="138" t="str">
        <f t="shared" si="2"/>
        <v/>
      </c>
      <c r="H35" s="135"/>
      <c r="I35" s="135"/>
    </row>
    <row r="36" spans="1:9" x14ac:dyDescent="0.25">
      <c r="A36" s="106">
        <f t="shared" si="0"/>
        <v>5</v>
      </c>
      <c r="B36" s="134"/>
      <c r="C36" s="133"/>
      <c r="D36" s="132" t="str">
        <f t="shared" si="1"/>
        <v/>
      </c>
      <c r="E36" s="133"/>
      <c r="F36" s="133"/>
      <c r="G36" s="138" t="str">
        <f t="shared" si="2"/>
        <v/>
      </c>
      <c r="H36" s="135"/>
      <c r="I36" s="135"/>
    </row>
    <row r="37" spans="1:9" x14ac:dyDescent="0.25">
      <c r="A37" s="106">
        <f t="shared" si="0"/>
        <v>6</v>
      </c>
      <c r="B37" s="134"/>
      <c r="C37" s="133"/>
      <c r="D37" s="132" t="str">
        <f t="shared" si="1"/>
        <v/>
      </c>
      <c r="E37" s="133"/>
      <c r="F37" s="133"/>
      <c r="G37" s="138" t="str">
        <f t="shared" si="2"/>
        <v/>
      </c>
      <c r="H37" s="135"/>
      <c r="I37" s="135"/>
    </row>
    <row r="38" spans="1:9" x14ac:dyDescent="0.25">
      <c r="A38" s="106">
        <f t="shared" si="0"/>
        <v>7</v>
      </c>
      <c r="B38" s="135"/>
      <c r="C38" s="133"/>
      <c r="D38" s="132" t="str">
        <f t="shared" si="1"/>
        <v/>
      </c>
      <c r="E38" s="133"/>
      <c r="F38" s="133"/>
      <c r="G38" s="138" t="str">
        <f t="shared" si="2"/>
        <v/>
      </c>
      <c r="H38" s="135"/>
      <c r="I38" s="135"/>
    </row>
    <row r="39" spans="1:9" x14ac:dyDescent="0.25">
      <c r="A39" s="106">
        <f t="shared" si="0"/>
        <v>8</v>
      </c>
      <c r="B39" s="135"/>
      <c r="C39" s="133"/>
      <c r="D39" s="132" t="str">
        <f t="shared" si="1"/>
        <v/>
      </c>
      <c r="E39" s="133"/>
      <c r="F39" s="133"/>
      <c r="G39" s="138" t="str">
        <f t="shared" si="2"/>
        <v/>
      </c>
      <c r="H39" s="135"/>
      <c r="I39" s="135"/>
    </row>
    <row r="40" spans="1:9" x14ac:dyDescent="0.25">
      <c r="A40" s="106">
        <f t="shared" si="0"/>
        <v>9</v>
      </c>
      <c r="B40" s="135"/>
      <c r="C40" s="133"/>
      <c r="D40" s="132" t="str">
        <f t="shared" si="1"/>
        <v/>
      </c>
      <c r="E40" s="133"/>
      <c r="F40" s="133"/>
      <c r="G40" s="138" t="str">
        <f t="shared" si="2"/>
        <v/>
      </c>
      <c r="H40" s="135"/>
      <c r="I40" s="135"/>
    </row>
    <row r="41" spans="1:9" x14ac:dyDescent="0.25">
      <c r="A41" s="106">
        <f t="shared" si="0"/>
        <v>10</v>
      </c>
      <c r="B41" s="135"/>
      <c r="C41" s="133"/>
      <c r="D41" s="132" t="str">
        <f t="shared" si="1"/>
        <v/>
      </c>
      <c r="E41" s="133"/>
      <c r="F41" s="135"/>
      <c r="G41" s="138" t="str">
        <f t="shared" si="2"/>
        <v/>
      </c>
      <c r="H41" s="135"/>
      <c r="I41" s="135"/>
    </row>
    <row r="42" spans="1:9" x14ac:dyDescent="0.25">
      <c r="A42" s="106">
        <f t="shared" si="0"/>
        <v>11</v>
      </c>
      <c r="B42" s="135"/>
      <c r="C42" s="133"/>
      <c r="D42" s="132" t="str">
        <f t="shared" si="1"/>
        <v/>
      </c>
      <c r="E42" s="133"/>
      <c r="F42" s="135"/>
      <c r="G42" s="138" t="str">
        <f t="shared" si="2"/>
        <v/>
      </c>
      <c r="H42" s="135"/>
      <c r="I42" s="135"/>
    </row>
    <row r="43" spans="1:9" x14ac:dyDescent="0.25">
      <c r="A43" s="106">
        <f t="shared" si="0"/>
        <v>12</v>
      </c>
      <c r="B43" s="135"/>
      <c r="C43" s="133"/>
      <c r="D43" s="132" t="str">
        <f t="shared" si="1"/>
        <v/>
      </c>
      <c r="E43" s="136"/>
      <c r="F43" s="136"/>
      <c r="G43" s="138" t="str">
        <f t="shared" si="2"/>
        <v/>
      </c>
      <c r="H43" s="135"/>
      <c r="I43" s="135"/>
    </row>
    <row r="44" spans="1:9" x14ac:dyDescent="0.25">
      <c r="A44" s="106">
        <f t="shared" si="0"/>
        <v>13</v>
      </c>
      <c r="B44" s="135"/>
      <c r="C44" s="133"/>
      <c r="D44" s="132" t="str">
        <f t="shared" si="1"/>
        <v/>
      </c>
      <c r="E44" s="136"/>
      <c r="F44" s="136"/>
      <c r="G44" s="138" t="str">
        <f t="shared" si="2"/>
        <v/>
      </c>
      <c r="H44" s="135"/>
      <c r="I44" s="135"/>
    </row>
    <row r="45" spans="1:9" x14ac:dyDescent="0.25">
      <c r="A45" s="106">
        <f t="shared" si="0"/>
        <v>14</v>
      </c>
      <c r="B45" s="135"/>
      <c r="C45" s="133"/>
      <c r="D45" s="132" t="str">
        <f t="shared" si="1"/>
        <v/>
      </c>
      <c r="E45" s="136"/>
      <c r="F45" s="136"/>
      <c r="G45" s="138" t="str">
        <f t="shared" si="2"/>
        <v/>
      </c>
      <c r="H45" s="135"/>
      <c r="I45" s="135"/>
    </row>
    <row r="46" spans="1:9" x14ac:dyDescent="0.25">
      <c r="A46" s="106">
        <f t="shared" si="0"/>
        <v>15</v>
      </c>
      <c r="B46" s="135"/>
      <c r="C46" s="133"/>
      <c r="D46" s="132" t="str">
        <f t="shared" si="1"/>
        <v/>
      </c>
      <c r="E46" s="136"/>
      <c r="F46" s="136"/>
      <c r="G46" s="138" t="str">
        <f t="shared" si="2"/>
        <v/>
      </c>
      <c r="H46" s="135"/>
      <c r="I46" s="135"/>
    </row>
    <row r="47" spans="1:9" x14ac:dyDescent="0.25">
      <c r="A47" s="106">
        <f t="shared" si="0"/>
        <v>16</v>
      </c>
      <c r="B47" s="135"/>
      <c r="C47" s="133"/>
      <c r="D47" s="132" t="str">
        <f t="shared" si="1"/>
        <v/>
      </c>
      <c r="E47" s="136"/>
      <c r="F47" s="136"/>
      <c r="G47" s="138" t="str">
        <f t="shared" si="2"/>
        <v/>
      </c>
      <c r="H47" s="135"/>
      <c r="I47" s="135"/>
    </row>
    <row r="48" spans="1:9" x14ac:dyDescent="0.25">
      <c r="A48" s="106">
        <f t="shared" si="0"/>
        <v>17</v>
      </c>
      <c r="B48" s="135"/>
      <c r="C48" s="133"/>
      <c r="D48" s="132" t="str">
        <f t="shared" si="1"/>
        <v/>
      </c>
      <c r="E48" s="136"/>
      <c r="F48" s="136"/>
      <c r="G48" s="138" t="str">
        <f t="shared" si="2"/>
        <v/>
      </c>
      <c r="H48" s="135"/>
      <c r="I48" s="135"/>
    </row>
    <row r="49" spans="1:9" x14ac:dyDescent="0.25">
      <c r="A49" s="106">
        <f t="shared" si="0"/>
        <v>18</v>
      </c>
      <c r="B49" s="135"/>
      <c r="C49" s="133"/>
      <c r="D49" s="132" t="str">
        <f t="shared" si="1"/>
        <v/>
      </c>
      <c r="E49" s="136"/>
      <c r="F49" s="136"/>
      <c r="G49" s="138" t="str">
        <f t="shared" si="2"/>
        <v/>
      </c>
      <c r="H49" s="135"/>
      <c r="I49" s="135"/>
    </row>
    <row r="50" spans="1:9" x14ac:dyDescent="0.25">
      <c r="A50" s="106">
        <f t="shared" si="0"/>
        <v>19</v>
      </c>
      <c r="B50" s="135"/>
      <c r="C50" s="133"/>
      <c r="D50" s="132" t="str">
        <f t="shared" si="1"/>
        <v/>
      </c>
      <c r="E50" s="136"/>
      <c r="F50" s="136"/>
      <c r="G50" s="138" t="str">
        <f t="shared" si="2"/>
        <v/>
      </c>
      <c r="H50" s="135"/>
      <c r="I50" s="135"/>
    </row>
    <row r="51" spans="1:9" x14ac:dyDescent="0.25">
      <c r="A51" s="106">
        <f t="shared" si="0"/>
        <v>20</v>
      </c>
      <c r="B51" s="135"/>
      <c r="C51" s="133"/>
      <c r="D51" s="132" t="str">
        <f t="shared" si="1"/>
        <v/>
      </c>
      <c r="E51" s="136"/>
      <c r="F51" s="136"/>
      <c r="G51" s="138" t="str">
        <f t="shared" si="2"/>
        <v/>
      </c>
      <c r="H51" s="135"/>
      <c r="I51" s="135"/>
    </row>
    <row r="52" spans="1:9" x14ac:dyDescent="0.25">
      <c r="A52" s="106">
        <f t="shared" si="0"/>
        <v>21</v>
      </c>
      <c r="B52" s="135"/>
      <c r="C52" s="133"/>
      <c r="D52" s="132" t="str">
        <f t="shared" si="1"/>
        <v/>
      </c>
      <c r="E52" s="136"/>
      <c r="F52" s="136"/>
      <c r="G52" s="138" t="str">
        <f t="shared" si="2"/>
        <v/>
      </c>
      <c r="H52" s="135"/>
      <c r="I52" s="135"/>
    </row>
    <row r="53" spans="1:9" x14ac:dyDescent="0.25">
      <c r="A53" s="106">
        <f t="shared" si="0"/>
        <v>22</v>
      </c>
      <c r="B53" s="135"/>
      <c r="C53" s="133"/>
      <c r="D53" s="132" t="str">
        <f t="shared" si="1"/>
        <v/>
      </c>
      <c r="E53" s="136"/>
      <c r="F53" s="136"/>
      <c r="G53" s="138" t="str">
        <f t="shared" si="2"/>
        <v/>
      </c>
      <c r="H53" s="135"/>
      <c r="I53" s="135"/>
    </row>
    <row r="54" spans="1:9" x14ac:dyDescent="0.25">
      <c r="A54" s="106">
        <f t="shared" si="0"/>
        <v>23</v>
      </c>
      <c r="B54" s="135"/>
      <c r="C54" s="133"/>
      <c r="D54" s="132" t="str">
        <f t="shared" si="1"/>
        <v/>
      </c>
      <c r="E54" s="136"/>
      <c r="F54" s="136"/>
      <c r="G54" s="138" t="str">
        <f t="shared" si="2"/>
        <v/>
      </c>
      <c r="H54" s="135"/>
      <c r="I54" s="135"/>
    </row>
    <row r="55" spans="1:9" x14ac:dyDescent="0.25">
      <c r="A55" s="106">
        <f t="shared" si="0"/>
        <v>24</v>
      </c>
      <c r="B55" s="135"/>
      <c r="C55" s="133"/>
      <c r="D55" s="132" t="str">
        <f t="shared" si="1"/>
        <v/>
      </c>
      <c r="E55" s="136"/>
      <c r="F55" s="136"/>
      <c r="G55" s="138" t="str">
        <f t="shared" si="2"/>
        <v/>
      </c>
      <c r="H55" s="135"/>
      <c r="I55" s="135"/>
    </row>
    <row r="56" spans="1:9" x14ac:dyDescent="0.25">
      <c r="A56" s="106">
        <f t="shared" si="0"/>
        <v>25</v>
      </c>
      <c r="B56" s="135"/>
      <c r="C56" s="133"/>
      <c r="D56" s="132" t="str">
        <f t="shared" si="1"/>
        <v/>
      </c>
      <c r="E56" s="136"/>
      <c r="F56" s="136"/>
      <c r="G56" s="138" t="str">
        <f t="shared" si="2"/>
        <v/>
      </c>
      <c r="H56" s="135"/>
      <c r="I56" s="135"/>
    </row>
    <row r="57" spans="1:9" x14ac:dyDescent="0.25">
      <c r="A57" s="106">
        <f t="shared" si="0"/>
        <v>26</v>
      </c>
      <c r="B57" s="135"/>
      <c r="C57" s="133"/>
      <c r="D57" s="132" t="str">
        <f t="shared" si="1"/>
        <v/>
      </c>
      <c r="E57" s="136"/>
      <c r="F57" s="136"/>
      <c r="G57" s="138" t="str">
        <f t="shared" si="2"/>
        <v/>
      </c>
      <c r="H57" s="135"/>
      <c r="I57" s="135"/>
    </row>
    <row r="58" spans="1:9" x14ac:dyDescent="0.25">
      <c r="A58" s="106">
        <f t="shared" si="0"/>
        <v>27</v>
      </c>
      <c r="B58" s="135"/>
      <c r="C58" s="133"/>
      <c r="D58" s="132" t="str">
        <f t="shared" si="1"/>
        <v/>
      </c>
      <c r="E58" s="136"/>
      <c r="F58" s="136"/>
      <c r="G58" s="138" t="str">
        <f t="shared" si="2"/>
        <v/>
      </c>
      <c r="H58" s="135"/>
      <c r="I58" s="135"/>
    </row>
    <row r="59" spans="1:9" x14ac:dyDescent="0.25">
      <c r="A59" s="106">
        <f t="shared" si="0"/>
        <v>28</v>
      </c>
      <c r="B59" s="135"/>
      <c r="C59" s="133"/>
      <c r="D59" s="132" t="str">
        <f t="shared" si="1"/>
        <v/>
      </c>
      <c r="E59" s="136"/>
      <c r="F59" s="136"/>
      <c r="G59" s="138" t="str">
        <f t="shared" si="2"/>
        <v/>
      </c>
      <c r="H59" s="135"/>
      <c r="I59" s="135"/>
    </row>
    <row r="60" spans="1:9" x14ac:dyDescent="0.25">
      <c r="A60" s="106">
        <f t="shared" si="0"/>
        <v>29</v>
      </c>
      <c r="B60" s="135"/>
      <c r="C60" s="133"/>
      <c r="D60" s="132" t="str">
        <f t="shared" si="1"/>
        <v/>
      </c>
      <c r="E60" s="136"/>
      <c r="F60" s="136"/>
      <c r="G60" s="138" t="str">
        <f t="shared" si="2"/>
        <v/>
      </c>
      <c r="H60" s="135"/>
      <c r="I60" s="135"/>
    </row>
    <row r="61" spans="1:9" x14ac:dyDescent="0.25">
      <c r="A61" s="106">
        <f t="shared" si="0"/>
        <v>30</v>
      </c>
      <c r="B61" s="135"/>
      <c r="C61" s="133"/>
      <c r="D61" s="132" t="str">
        <f t="shared" si="1"/>
        <v/>
      </c>
      <c r="E61" s="136"/>
      <c r="F61" s="136"/>
      <c r="G61" s="138" t="str">
        <f t="shared" si="2"/>
        <v/>
      </c>
      <c r="H61" s="135"/>
      <c r="I61" s="135"/>
    </row>
    <row r="62" spans="1:9" x14ac:dyDescent="0.25">
      <c r="A62" s="106">
        <f t="shared" si="0"/>
        <v>31</v>
      </c>
      <c r="B62" s="135"/>
      <c r="C62" s="133"/>
      <c r="D62" s="132" t="str">
        <f t="shared" si="1"/>
        <v/>
      </c>
      <c r="E62" s="136"/>
      <c r="F62" s="136"/>
      <c r="G62" s="138" t="str">
        <f t="shared" si="2"/>
        <v/>
      </c>
      <c r="H62" s="135"/>
      <c r="I62" s="135"/>
    </row>
    <row r="63" spans="1:9" x14ac:dyDescent="0.25">
      <c r="A63" s="106">
        <f t="shared" si="0"/>
        <v>32</v>
      </c>
      <c r="B63" s="135"/>
      <c r="C63" s="133"/>
      <c r="D63" s="132" t="str">
        <f t="shared" si="1"/>
        <v/>
      </c>
      <c r="E63" s="136"/>
      <c r="F63" s="136"/>
      <c r="G63" s="138" t="str">
        <f t="shared" si="2"/>
        <v/>
      </c>
      <c r="H63" s="135"/>
      <c r="I63" s="135"/>
    </row>
    <row r="64" spans="1:9" x14ac:dyDescent="0.25">
      <c r="A64" s="106">
        <f t="shared" si="0"/>
        <v>33</v>
      </c>
      <c r="B64" s="135"/>
      <c r="C64" s="133"/>
      <c r="D64" s="132" t="str">
        <f t="shared" si="1"/>
        <v/>
      </c>
      <c r="E64" s="136"/>
      <c r="F64" s="136"/>
      <c r="G64" s="138" t="str">
        <f t="shared" si="2"/>
        <v/>
      </c>
      <c r="H64" s="135"/>
      <c r="I64" s="135"/>
    </row>
    <row r="65" spans="1:9" x14ac:dyDescent="0.25">
      <c r="A65" s="106">
        <f t="shared" ref="A65:A84" si="3">A64+1</f>
        <v>34</v>
      </c>
      <c r="B65" s="135"/>
      <c r="C65" s="133"/>
      <c r="D65" s="132" t="str">
        <f t="shared" si="1"/>
        <v/>
      </c>
      <c r="E65" s="136"/>
      <c r="F65" s="136"/>
      <c r="G65" s="138" t="str">
        <f t="shared" si="2"/>
        <v/>
      </c>
      <c r="H65" s="135"/>
      <c r="I65" s="135"/>
    </row>
    <row r="66" spans="1:9" x14ac:dyDescent="0.25">
      <c r="A66" s="106">
        <f t="shared" si="3"/>
        <v>35</v>
      </c>
      <c r="B66" s="135"/>
      <c r="C66" s="133"/>
      <c r="D66" s="132" t="str">
        <f t="shared" si="1"/>
        <v/>
      </c>
      <c r="E66" s="136"/>
      <c r="F66" s="136"/>
      <c r="G66" s="138" t="str">
        <f t="shared" si="2"/>
        <v/>
      </c>
      <c r="H66" s="135"/>
      <c r="I66" s="135"/>
    </row>
    <row r="67" spans="1:9" x14ac:dyDescent="0.25">
      <c r="A67" s="106">
        <f t="shared" si="3"/>
        <v>36</v>
      </c>
      <c r="B67" s="135"/>
      <c r="C67" s="133"/>
      <c r="D67" s="132" t="str">
        <f t="shared" si="1"/>
        <v/>
      </c>
      <c r="E67" s="136"/>
      <c r="F67" s="136"/>
      <c r="G67" s="138" t="str">
        <f t="shared" si="2"/>
        <v/>
      </c>
      <c r="H67" s="135"/>
      <c r="I67" s="135"/>
    </row>
    <row r="68" spans="1:9" x14ac:dyDescent="0.25">
      <c r="A68" s="106">
        <f t="shared" si="3"/>
        <v>37</v>
      </c>
      <c r="B68" s="135"/>
      <c r="C68" s="133"/>
      <c r="D68" s="132" t="str">
        <f t="shared" si="1"/>
        <v/>
      </c>
      <c r="E68" s="136"/>
      <c r="F68" s="136"/>
      <c r="G68" s="138" t="str">
        <f t="shared" si="2"/>
        <v/>
      </c>
      <c r="H68" s="135"/>
      <c r="I68" s="135"/>
    </row>
    <row r="69" spans="1:9" x14ac:dyDescent="0.25">
      <c r="A69" s="106">
        <f t="shared" si="3"/>
        <v>38</v>
      </c>
      <c r="B69" s="135"/>
      <c r="C69" s="133"/>
      <c r="D69" s="132" t="str">
        <f t="shared" si="1"/>
        <v/>
      </c>
      <c r="E69" s="136"/>
      <c r="F69" s="136"/>
      <c r="G69" s="138" t="str">
        <f t="shared" si="2"/>
        <v/>
      </c>
      <c r="H69" s="135"/>
      <c r="I69" s="135"/>
    </row>
    <row r="70" spans="1:9" x14ac:dyDescent="0.25">
      <c r="A70" s="106">
        <f t="shared" si="3"/>
        <v>39</v>
      </c>
      <c r="B70" s="135"/>
      <c r="C70" s="133"/>
      <c r="D70" s="132" t="str">
        <f t="shared" si="1"/>
        <v/>
      </c>
      <c r="E70" s="136"/>
      <c r="F70" s="136"/>
      <c r="G70" s="138" t="str">
        <f t="shared" si="2"/>
        <v/>
      </c>
      <c r="H70" s="135"/>
      <c r="I70" s="135"/>
    </row>
    <row r="71" spans="1:9" x14ac:dyDescent="0.25">
      <c r="A71" s="106">
        <f t="shared" si="3"/>
        <v>40</v>
      </c>
      <c r="B71" s="135"/>
      <c r="C71" s="133"/>
      <c r="D71" s="132" t="str">
        <f t="shared" si="1"/>
        <v/>
      </c>
      <c r="E71" s="136"/>
      <c r="F71" s="136"/>
      <c r="G71" s="138" t="str">
        <f t="shared" si="2"/>
        <v/>
      </c>
      <c r="H71" s="135"/>
      <c r="I71" s="135"/>
    </row>
    <row r="72" spans="1:9" x14ac:dyDescent="0.25">
      <c r="A72" s="106">
        <f t="shared" si="3"/>
        <v>41</v>
      </c>
      <c r="B72" s="135"/>
      <c r="C72" s="133"/>
      <c r="D72" s="132" t="str">
        <f t="shared" si="1"/>
        <v/>
      </c>
      <c r="E72" s="136"/>
      <c r="F72" s="136"/>
      <c r="G72" s="138" t="str">
        <f t="shared" si="2"/>
        <v/>
      </c>
      <c r="H72" s="135"/>
      <c r="I72" s="135"/>
    </row>
    <row r="73" spans="1:9" x14ac:dyDescent="0.25">
      <c r="A73" s="106">
        <f t="shared" si="3"/>
        <v>42</v>
      </c>
      <c r="B73" s="135"/>
      <c r="C73" s="133"/>
      <c r="D73" s="132" t="str">
        <f t="shared" si="1"/>
        <v/>
      </c>
      <c r="E73" s="136"/>
      <c r="F73" s="136"/>
      <c r="G73" s="138" t="str">
        <f t="shared" si="2"/>
        <v/>
      </c>
      <c r="H73" s="135"/>
      <c r="I73" s="135"/>
    </row>
    <row r="74" spans="1:9" x14ac:dyDescent="0.25">
      <c r="A74" s="106">
        <f t="shared" si="3"/>
        <v>43</v>
      </c>
      <c r="B74" s="135"/>
      <c r="C74" s="133"/>
      <c r="D74" s="132" t="str">
        <f t="shared" si="1"/>
        <v/>
      </c>
      <c r="E74" s="136"/>
      <c r="F74" s="136"/>
      <c r="G74" s="138" t="str">
        <f t="shared" si="2"/>
        <v/>
      </c>
      <c r="H74" s="135"/>
      <c r="I74" s="135"/>
    </row>
    <row r="75" spans="1:9" x14ac:dyDescent="0.25">
      <c r="A75" s="106">
        <f t="shared" si="3"/>
        <v>44</v>
      </c>
      <c r="B75" s="135"/>
      <c r="C75" s="133"/>
      <c r="D75" s="132" t="str">
        <f t="shared" si="1"/>
        <v/>
      </c>
      <c r="E75" s="136"/>
      <c r="F75" s="136"/>
      <c r="G75" s="138" t="str">
        <f t="shared" si="2"/>
        <v/>
      </c>
      <c r="H75" s="135"/>
      <c r="I75" s="135"/>
    </row>
    <row r="76" spans="1:9" x14ac:dyDescent="0.25">
      <c r="A76" s="106">
        <f t="shared" si="3"/>
        <v>45</v>
      </c>
      <c r="B76" s="135"/>
      <c r="C76" s="133"/>
      <c r="D76" s="132" t="str">
        <f t="shared" si="1"/>
        <v/>
      </c>
      <c r="E76" s="136"/>
      <c r="F76" s="136"/>
      <c r="G76" s="138" t="str">
        <f t="shared" si="2"/>
        <v/>
      </c>
      <c r="H76" s="135"/>
      <c r="I76" s="135"/>
    </row>
    <row r="77" spans="1:9" x14ac:dyDescent="0.25">
      <c r="A77" s="106">
        <f t="shared" si="3"/>
        <v>46</v>
      </c>
      <c r="B77" s="135"/>
      <c r="C77" s="133"/>
      <c r="D77" s="132" t="str">
        <f t="shared" si="1"/>
        <v/>
      </c>
      <c r="E77" s="136"/>
      <c r="F77" s="136"/>
      <c r="G77" s="138" t="str">
        <f t="shared" si="2"/>
        <v/>
      </c>
      <c r="H77" s="135"/>
      <c r="I77" s="135"/>
    </row>
    <row r="78" spans="1:9" x14ac:dyDescent="0.25">
      <c r="A78" s="106">
        <f t="shared" si="3"/>
        <v>47</v>
      </c>
      <c r="B78" s="135"/>
      <c r="C78" s="133"/>
      <c r="D78" s="132" t="str">
        <f t="shared" si="1"/>
        <v/>
      </c>
      <c r="E78" s="136"/>
      <c r="F78" s="136"/>
      <c r="G78" s="138" t="str">
        <f t="shared" si="2"/>
        <v/>
      </c>
      <c r="H78" s="135"/>
      <c r="I78" s="135"/>
    </row>
    <row r="79" spans="1:9" x14ac:dyDescent="0.25">
      <c r="A79" s="106">
        <f t="shared" si="3"/>
        <v>48</v>
      </c>
      <c r="B79" s="135"/>
      <c r="C79" s="133"/>
      <c r="D79" s="132" t="str">
        <f t="shared" si="1"/>
        <v/>
      </c>
      <c r="E79" s="136"/>
      <c r="F79" s="136"/>
      <c r="G79" s="138" t="str">
        <f t="shared" si="2"/>
        <v/>
      </c>
      <c r="H79" s="135"/>
      <c r="I79" s="135"/>
    </row>
    <row r="80" spans="1:9" x14ac:dyDescent="0.25">
      <c r="A80" s="106">
        <f t="shared" si="3"/>
        <v>49</v>
      </c>
      <c r="B80" s="135"/>
      <c r="C80" s="133"/>
      <c r="D80" s="132" t="str">
        <f t="shared" si="1"/>
        <v/>
      </c>
      <c r="E80" s="136"/>
      <c r="F80" s="136"/>
      <c r="G80" s="138" t="str">
        <f t="shared" si="2"/>
        <v/>
      </c>
      <c r="H80" s="135"/>
      <c r="I80" s="135"/>
    </row>
    <row r="81" spans="1:9" x14ac:dyDescent="0.25">
      <c r="A81" s="106">
        <f t="shared" si="3"/>
        <v>50</v>
      </c>
      <c r="B81" s="135"/>
      <c r="C81" s="133"/>
      <c r="D81" s="132" t="str">
        <f t="shared" si="1"/>
        <v/>
      </c>
      <c r="E81" s="136"/>
      <c r="F81" s="136"/>
      <c r="G81" s="138" t="str">
        <f t="shared" si="2"/>
        <v/>
      </c>
      <c r="H81" s="135"/>
      <c r="I81" s="135"/>
    </row>
    <row r="82" spans="1:9" x14ac:dyDescent="0.25">
      <c r="A82" s="106">
        <f t="shared" si="3"/>
        <v>51</v>
      </c>
      <c r="B82" s="135"/>
      <c r="C82" s="133"/>
      <c r="D82" s="132" t="str">
        <f t="shared" si="1"/>
        <v/>
      </c>
      <c r="E82" s="136"/>
      <c r="F82" s="136"/>
      <c r="G82" s="138" t="str">
        <f t="shared" si="2"/>
        <v/>
      </c>
      <c r="H82" s="135"/>
      <c r="I82" s="135"/>
    </row>
    <row r="83" spans="1:9" x14ac:dyDescent="0.25">
      <c r="A83" s="106">
        <f t="shared" si="3"/>
        <v>52</v>
      </c>
      <c r="B83" s="135"/>
      <c r="C83" s="133"/>
      <c r="D83" s="132" t="str">
        <f t="shared" si="1"/>
        <v/>
      </c>
      <c r="E83" s="136"/>
      <c r="F83" s="136"/>
      <c r="G83" s="138" t="str">
        <f t="shared" si="2"/>
        <v/>
      </c>
      <c r="H83" s="135"/>
      <c r="I83" s="135"/>
    </row>
    <row r="84" spans="1:9" x14ac:dyDescent="0.25">
      <c r="A84" s="102">
        <f t="shared" si="3"/>
        <v>53</v>
      </c>
      <c r="B84" s="135"/>
      <c r="C84" s="133"/>
      <c r="D84" s="132" t="str">
        <f t="shared" si="1"/>
        <v/>
      </c>
      <c r="E84" s="136"/>
      <c r="F84" s="136"/>
      <c r="G84" s="138" t="str">
        <f t="shared" si="2"/>
        <v/>
      </c>
      <c r="H84" s="135"/>
      <c r="I84" s="135"/>
    </row>
    <row r="85" spans="1:9" s="107" customFormat="1" x14ac:dyDescent="0.25">
      <c r="A85" s="102">
        <f t="shared" ref="A85:A148" si="4">A84+1</f>
        <v>54</v>
      </c>
      <c r="B85" s="136"/>
      <c r="C85" s="137"/>
      <c r="D85" s="132" t="str">
        <f t="shared" si="1"/>
        <v/>
      </c>
      <c r="E85" s="136"/>
      <c r="F85" s="136"/>
      <c r="G85" s="138" t="str">
        <f t="shared" si="2"/>
        <v/>
      </c>
      <c r="H85" s="136"/>
      <c r="I85" s="136"/>
    </row>
    <row r="86" spans="1:9" s="107" customFormat="1" x14ac:dyDescent="0.25">
      <c r="A86" s="102">
        <f t="shared" si="4"/>
        <v>55</v>
      </c>
      <c r="B86" s="136"/>
      <c r="C86" s="136"/>
      <c r="D86" s="132" t="str">
        <f t="shared" si="1"/>
        <v/>
      </c>
      <c r="E86" s="136"/>
      <c r="F86" s="136"/>
      <c r="G86" s="138" t="str">
        <f t="shared" si="2"/>
        <v/>
      </c>
      <c r="H86" s="136"/>
      <c r="I86" s="136"/>
    </row>
    <row r="87" spans="1:9" s="107" customFormat="1" x14ac:dyDescent="0.25">
      <c r="A87" s="102">
        <f t="shared" si="4"/>
        <v>56</v>
      </c>
      <c r="B87" s="136"/>
      <c r="C87" s="137"/>
      <c r="D87" s="132" t="str">
        <f t="shared" si="1"/>
        <v/>
      </c>
      <c r="E87" s="136"/>
      <c r="F87" s="136"/>
      <c r="G87" s="138" t="str">
        <f t="shared" si="2"/>
        <v/>
      </c>
      <c r="H87" s="136"/>
      <c r="I87" s="136"/>
    </row>
    <row r="88" spans="1:9" s="107" customFormat="1" x14ac:dyDescent="0.25">
      <c r="A88" s="102">
        <f t="shared" si="4"/>
        <v>57</v>
      </c>
      <c r="B88" s="136"/>
      <c r="C88" s="136"/>
      <c r="D88" s="132" t="str">
        <f t="shared" si="1"/>
        <v/>
      </c>
      <c r="E88" s="136"/>
      <c r="F88" s="136"/>
      <c r="G88" s="138" t="str">
        <f t="shared" si="2"/>
        <v/>
      </c>
      <c r="H88" s="136"/>
      <c r="I88" s="136"/>
    </row>
    <row r="89" spans="1:9" s="107" customFormat="1" x14ac:dyDescent="0.25">
      <c r="A89" s="102">
        <f t="shared" si="4"/>
        <v>58</v>
      </c>
      <c r="B89" s="136"/>
      <c r="C89" s="137"/>
      <c r="D89" s="132" t="str">
        <f t="shared" si="1"/>
        <v/>
      </c>
      <c r="E89" s="136"/>
      <c r="F89" s="136"/>
      <c r="G89" s="138" t="str">
        <f t="shared" si="2"/>
        <v/>
      </c>
      <c r="H89" s="136"/>
      <c r="I89" s="136"/>
    </row>
    <row r="90" spans="1:9" s="107" customFormat="1" x14ac:dyDescent="0.25">
      <c r="A90" s="102">
        <f t="shared" si="4"/>
        <v>59</v>
      </c>
      <c r="B90" s="136"/>
      <c r="C90" s="136"/>
      <c r="D90" s="132" t="str">
        <f t="shared" si="1"/>
        <v/>
      </c>
      <c r="E90" s="136"/>
      <c r="F90" s="136"/>
      <c r="G90" s="138" t="str">
        <f t="shared" si="2"/>
        <v/>
      </c>
      <c r="H90" s="136"/>
      <c r="I90" s="136"/>
    </row>
    <row r="91" spans="1:9" s="107" customFormat="1" x14ac:dyDescent="0.25">
      <c r="A91" s="102">
        <f t="shared" si="4"/>
        <v>60</v>
      </c>
      <c r="B91" s="136"/>
      <c r="C91" s="137"/>
      <c r="D91" s="132" t="str">
        <f t="shared" si="1"/>
        <v/>
      </c>
      <c r="E91" s="136"/>
      <c r="F91" s="136"/>
      <c r="G91" s="138" t="str">
        <f t="shared" si="2"/>
        <v/>
      </c>
      <c r="H91" s="136"/>
      <c r="I91" s="136"/>
    </row>
    <row r="92" spans="1:9" s="107" customFormat="1" x14ac:dyDescent="0.25">
      <c r="A92" s="102">
        <f t="shared" si="4"/>
        <v>61</v>
      </c>
      <c r="B92" s="136"/>
      <c r="C92" s="136"/>
      <c r="D92" s="132" t="str">
        <f t="shared" si="1"/>
        <v/>
      </c>
      <c r="E92" s="136"/>
      <c r="F92" s="136"/>
      <c r="G92" s="138" t="str">
        <f t="shared" si="2"/>
        <v/>
      </c>
      <c r="H92" s="136"/>
      <c r="I92" s="136"/>
    </row>
    <row r="93" spans="1:9" s="107" customFormat="1" x14ac:dyDescent="0.25">
      <c r="A93" s="102">
        <f t="shared" si="4"/>
        <v>62</v>
      </c>
      <c r="B93" s="136"/>
      <c r="C93" s="137"/>
      <c r="D93" s="132" t="str">
        <f t="shared" si="1"/>
        <v/>
      </c>
      <c r="E93" s="136"/>
      <c r="F93" s="136"/>
      <c r="G93" s="138" t="str">
        <f t="shared" si="2"/>
        <v/>
      </c>
      <c r="H93" s="136"/>
      <c r="I93" s="136"/>
    </row>
    <row r="94" spans="1:9" s="107" customFormat="1" x14ac:dyDescent="0.25">
      <c r="A94" s="102">
        <f t="shared" si="4"/>
        <v>63</v>
      </c>
      <c r="B94" s="136"/>
      <c r="C94" s="136"/>
      <c r="D94" s="132" t="str">
        <f t="shared" si="1"/>
        <v/>
      </c>
      <c r="E94" s="136"/>
      <c r="F94" s="136"/>
      <c r="G94" s="138" t="str">
        <f t="shared" si="2"/>
        <v/>
      </c>
      <c r="H94" s="136"/>
      <c r="I94" s="136"/>
    </row>
    <row r="95" spans="1:9" s="107" customFormat="1" x14ac:dyDescent="0.25">
      <c r="A95" s="102">
        <f t="shared" si="4"/>
        <v>64</v>
      </c>
      <c r="B95" s="136"/>
      <c r="C95" s="137"/>
      <c r="D95" s="132" t="str">
        <f t="shared" si="1"/>
        <v/>
      </c>
      <c r="E95" s="136"/>
      <c r="F95" s="136"/>
      <c r="G95" s="138" t="str">
        <f t="shared" si="2"/>
        <v/>
      </c>
      <c r="H95" s="136"/>
      <c r="I95" s="136"/>
    </row>
    <row r="96" spans="1:9" s="107" customFormat="1" x14ac:dyDescent="0.25">
      <c r="A96" s="102">
        <f t="shared" si="4"/>
        <v>65</v>
      </c>
      <c r="B96" s="136"/>
      <c r="C96" s="136"/>
      <c r="D96" s="132" t="str">
        <f t="shared" si="1"/>
        <v/>
      </c>
      <c r="E96" s="136"/>
      <c r="F96" s="136"/>
      <c r="G96" s="138" t="str">
        <f t="shared" si="2"/>
        <v/>
      </c>
      <c r="H96" s="136"/>
      <c r="I96" s="136"/>
    </row>
    <row r="97" spans="1:9" s="107" customFormat="1" x14ac:dyDescent="0.25">
      <c r="A97" s="102">
        <f t="shared" si="4"/>
        <v>66</v>
      </c>
      <c r="B97" s="136"/>
      <c r="C97" s="137"/>
      <c r="D97" s="132" t="str">
        <f t="shared" ref="D97:D160" si="5">IF(TRIM(C97)="","",IF(TRIM(F97)="",IF(DATEDIF(C97,$C$4,"y")=0,DATEDIF(C97,$C$4,"ym")&amp;"m",DATEDIF(C97,$C$4,"y")),IF(DATEDIF(C97,F97,"y")=0,DATEDIF(C97,F97,"ym")&amp;"m",DATEDIF(C97,F97,"y"))))</f>
        <v/>
      </c>
      <c r="E97" s="136"/>
      <c r="F97" s="136"/>
      <c r="G97" s="138" t="str">
        <f t="shared" ref="G97:G160" si="6">IF(OR(TRIM(C97)="",TRIM(E97)=""),"",IF(TRIM(F97)="",DATEDIF(E97,$C$4,"D"),DATEDIF(E97,F97,"D")))</f>
        <v/>
      </c>
      <c r="H97" s="136"/>
      <c r="I97" s="136"/>
    </row>
    <row r="98" spans="1:9" s="107" customFormat="1" x14ac:dyDescent="0.25">
      <c r="A98" s="102">
        <f t="shared" si="4"/>
        <v>67</v>
      </c>
      <c r="B98" s="136"/>
      <c r="C98" s="136"/>
      <c r="D98" s="132" t="str">
        <f t="shared" si="5"/>
        <v/>
      </c>
      <c r="E98" s="136"/>
      <c r="F98" s="136"/>
      <c r="G98" s="138" t="str">
        <f t="shared" si="6"/>
        <v/>
      </c>
      <c r="H98" s="136"/>
      <c r="I98" s="136"/>
    </row>
    <row r="99" spans="1:9" s="107" customFormat="1" x14ac:dyDescent="0.25">
      <c r="A99" s="102">
        <f t="shared" si="4"/>
        <v>68</v>
      </c>
      <c r="B99" s="136"/>
      <c r="C99" s="137"/>
      <c r="D99" s="132" t="str">
        <f t="shared" si="5"/>
        <v/>
      </c>
      <c r="E99" s="136"/>
      <c r="F99" s="136"/>
      <c r="G99" s="138" t="str">
        <f t="shared" si="6"/>
        <v/>
      </c>
      <c r="H99" s="136"/>
      <c r="I99" s="136"/>
    </row>
    <row r="100" spans="1:9" s="107" customFormat="1" x14ac:dyDescent="0.25">
      <c r="A100" s="102">
        <f t="shared" si="4"/>
        <v>69</v>
      </c>
      <c r="B100" s="136"/>
      <c r="C100" s="136"/>
      <c r="D100" s="132" t="str">
        <f t="shared" si="5"/>
        <v/>
      </c>
      <c r="E100" s="136"/>
      <c r="F100" s="136"/>
      <c r="G100" s="138" t="str">
        <f t="shared" si="6"/>
        <v/>
      </c>
      <c r="H100" s="136"/>
      <c r="I100" s="136"/>
    </row>
    <row r="101" spans="1:9" s="107" customFormat="1" x14ac:dyDescent="0.25">
      <c r="A101" s="102">
        <f t="shared" si="4"/>
        <v>70</v>
      </c>
      <c r="B101" s="136"/>
      <c r="C101" s="137"/>
      <c r="D101" s="132" t="str">
        <f t="shared" si="5"/>
        <v/>
      </c>
      <c r="E101" s="136"/>
      <c r="F101" s="136"/>
      <c r="G101" s="138" t="str">
        <f t="shared" si="6"/>
        <v/>
      </c>
      <c r="H101" s="136"/>
      <c r="I101" s="136"/>
    </row>
    <row r="102" spans="1:9" s="107" customFormat="1" x14ac:dyDescent="0.25">
      <c r="A102" s="102">
        <f t="shared" si="4"/>
        <v>71</v>
      </c>
      <c r="B102" s="136"/>
      <c r="C102" s="136"/>
      <c r="D102" s="132" t="str">
        <f t="shared" si="5"/>
        <v/>
      </c>
      <c r="E102" s="136"/>
      <c r="F102" s="136"/>
      <c r="G102" s="138" t="str">
        <f t="shared" si="6"/>
        <v/>
      </c>
      <c r="H102" s="136"/>
      <c r="I102" s="136"/>
    </row>
    <row r="103" spans="1:9" s="107" customFormat="1" x14ac:dyDescent="0.25">
      <c r="A103" s="102">
        <f t="shared" si="4"/>
        <v>72</v>
      </c>
      <c r="B103" s="136"/>
      <c r="C103" s="137"/>
      <c r="D103" s="132" t="str">
        <f t="shared" si="5"/>
        <v/>
      </c>
      <c r="E103" s="136"/>
      <c r="F103" s="136"/>
      <c r="G103" s="138" t="str">
        <f t="shared" si="6"/>
        <v/>
      </c>
      <c r="H103" s="136"/>
      <c r="I103" s="136"/>
    </row>
    <row r="104" spans="1:9" s="107" customFormat="1" x14ac:dyDescent="0.25">
      <c r="A104" s="102">
        <f t="shared" si="4"/>
        <v>73</v>
      </c>
      <c r="B104" s="136"/>
      <c r="C104" s="136"/>
      <c r="D104" s="132" t="str">
        <f t="shared" si="5"/>
        <v/>
      </c>
      <c r="E104" s="136"/>
      <c r="F104" s="136"/>
      <c r="G104" s="138" t="str">
        <f t="shared" si="6"/>
        <v/>
      </c>
      <c r="H104" s="136"/>
      <c r="I104" s="136"/>
    </row>
    <row r="105" spans="1:9" s="107" customFormat="1" x14ac:dyDescent="0.25">
      <c r="A105" s="102">
        <f t="shared" si="4"/>
        <v>74</v>
      </c>
      <c r="B105" s="136"/>
      <c r="C105" s="137"/>
      <c r="D105" s="132" t="str">
        <f t="shared" si="5"/>
        <v/>
      </c>
      <c r="E105" s="136"/>
      <c r="F105" s="136"/>
      <c r="G105" s="138" t="str">
        <f t="shared" si="6"/>
        <v/>
      </c>
      <c r="H105" s="136"/>
      <c r="I105" s="136"/>
    </row>
    <row r="106" spans="1:9" s="107" customFormat="1" x14ac:dyDescent="0.25">
      <c r="A106" s="102">
        <f t="shared" si="4"/>
        <v>75</v>
      </c>
      <c r="B106" s="136"/>
      <c r="C106" s="136"/>
      <c r="D106" s="132" t="str">
        <f t="shared" si="5"/>
        <v/>
      </c>
      <c r="E106" s="136"/>
      <c r="F106" s="136"/>
      <c r="G106" s="138" t="str">
        <f t="shared" si="6"/>
        <v/>
      </c>
      <c r="H106" s="136"/>
      <c r="I106" s="136"/>
    </row>
    <row r="107" spans="1:9" s="107" customFormat="1" x14ac:dyDescent="0.25">
      <c r="A107" s="102">
        <f t="shared" si="4"/>
        <v>76</v>
      </c>
      <c r="B107" s="136"/>
      <c r="C107" s="137"/>
      <c r="D107" s="132" t="str">
        <f t="shared" si="5"/>
        <v/>
      </c>
      <c r="E107" s="136"/>
      <c r="F107" s="136"/>
      <c r="G107" s="138" t="str">
        <f t="shared" si="6"/>
        <v/>
      </c>
      <c r="H107" s="136"/>
      <c r="I107" s="136"/>
    </row>
    <row r="108" spans="1:9" s="107" customFormat="1" x14ac:dyDescent="0.25">
      <c r="A108" s="102">
        <f t="shared" si="4"/>
        <v>77</v>
      </c>
      <c r="B108" s="136"/>
      <c r="C108" s="136"/>
      <c r="D108" s="132" t="str">
        <f t="shared" si="5"/>
        <v/>
      </c>
      <c r="E108" s="136"/>
      <c r="F108" s="136"/>
      <c r="G108" s="138" t="str">
        <f t="shared" si="6"/>
        <v/>
      </c>
      <c r="H108" s="136"/>
      <c r="I108" s="136"/>
    </row>
    <row r="109" spans="1:9" s="107" customFormat="1" x14ac:dyDescent="0.25">
      <c r="A109" s="102">
        <f t="shared" si="4"/>
        <v>78</v>
      </c>
      <c r="B109" s="136"/>
      <c r="C109" s="137"/>
      <c r="D109" s="132" t="str">
        <f t="shared" si="5"/>
        <v/>
      </c>
      <c r="E109" s="136"/>
      <c r="F109" s="136"/>
      <c r="G109" s="138" t="str">
        <f t="shared" si="6"/>
        <v/>
      </c>
      <c r="H109" s="136"/>
      <c r="I109" s="136"/>
    </row>
    <row r="110" spans="1:9" s="107" customFormat="1" x14ac:dyDescent="0.25">
      <c r="A110" s="102">
        <f t="shared" si="4"/>
        <v>79</v>
      </c>
      <c r="B110" s="136"/>
      <c r="C110" s="136"/>
      <c r="D110" s="132" t="str">
        <f t="shared" si="5"/>
        <v/>
      </c>
      <c r="E110" s="136"/>
      <c r="F110" s="136"/>
      <c r="G110" s="138" t="str">
        <f t="shared" si="6"/>
        <v/>
      </c>
      <c r="H110" s="136"/>
      <c r="I110" s="136"/>
    </row>
    <row r="111" spans="1:9" s="107" customFormat="1" x14ac:dyDescent="0.25">
      <c r="A111" s="102">
        <f t="shared" si="4"/>
        <v>80</v>
      </c>
      <c r="B111" s="136"/>
      <c r="C111" s="137"/>
      <c r="D111" s="132" t="str">
        <f t="shared" si="5"/>
        <v/>
      </c>
      <c r="E111" s="136"/>
      <c r="F111" s="136"/>
      <c r="G111" s="138" t="str">
        <f t="shared" si="6"/>
        <v/>
      </c>
      <c r="H111" s="136"/>
      <c r="I111" s="136"/>
    </row>
    <row r="112" spans="1:9" s="107" customFormat="1" x14ac:dyDescent="0.25">
      <c r="A112" s="102">
        <f t="shared" si="4"/>
        <v>81</v>
      </c>
      <c r="B112" s="136"/>
      <c r="C112" s="136"/>
      <c r="D112" s="132" t="str">
        <f t="shared" si="5"/>
        <v/>
      </c>
      <c r="E112" s="136"/>
      <c r="F112" s="136"/>
      <c r="G112" s="138" t="str">
        <f t="shared" si="6"/>
        <v/>
      </c>
      <c r="H112" s="136"/>
      <c r="I112" s="136"/>
    </row>
    <row r="113" spans="1:9" s="107" customFormat="1" x14ac:dyDescent="0.25">
      <c r="A113" s="102">
        <f t="shared" si="4"/>
        <v>82</v>
      </c>
      <c r="B113" s="136"/>
      <c r="C113" s="137"/>
      <c r="D113" s="132" t="str">
        <f t="shared" si="5"/>
        <v/>
      </c>
      <c r="E113" s="136"/>
      <c r="F113" s="136"/>
      <c r="G113" s="138" t="str">
        <f t="shared" si="6"/>
        <v/>
      </c>
      <c r="H113" s="136"/>
      <c r="I113" s="136"/>
    </row>
    <row r="114" spans="1:9" s="107" customFormat="1" x14ac:dyDescent="0.25">
      <c r="A114" s="102">
        <f t="shared" si="4"/>
        <v>83</v>
      </c>
      <c r="B114" s="136"/>
      <c r="C114" s="136"/>
      <c r="D114" s="132" t="str">
        <f t="shared" si="5"/>
        <v/>
      </c>
      <c r="E114" s="136"/>
      <c r="F114" s="136"/>
      <c r="G114" s="138" t="str">
        <f t="shared" si="6"/>
        <v/>
      </c>
      <c r="H114" s="136"/>
      <c r="I114" s="136"/>
    </row>
    <row r="115" spans="1:9" s="107" customFormat="1" x14ac:dyDescent="0.25">
      <c r="A115" s="102">
        <f t="shared" si="4"/>
        <v>84</v>
      </c>
      <c r="B115" s="136"/>
      <c r="C115" s="137"/>
      <c r="D115" s="132" t="str">
        <f t="shared" si="5"/>
        <v/>
      </c>
      <c r="E115" s="136"/>
      <c r="F115" s="136"/>
      <c r="G115" s="138" t="str">
        <f t="shared" si="6"/>
        <v/>
      </c>
      <c r="H115" s="136"/>
      <c r="I115" s="136"/>
    </row>
    <row r="116" spans="1:9" s="107" customFormat="1" x14ac:dyDescent="0.25">
      <c r="A116" s="102">
        <f t="shared" si="4"/>
        <v>85</v>
      </c>
      <c r="B116" s="136"/>
      <c r="C116" s="136"/>
      <c r="D116" s="132" t="str">
        <f t="shared" si="5"/>
        <v/>
      </c>
      <c r="E116" s="136"/>
      <c r="F116" s="136"/>
      <c r="G116" s="138" t="str">
        <f t="shared" si="6"/>
        <v/>
      </c>
      <c r="H116" s="136"/>
      <c r="I116" s="136"/>
    </row>
    <row r="117" spans="1:9" s="107" customFormat="1" x14ac:dyDescent="0.25">
      <c r="A117" s="102">
        <f t="shared" si="4"/>
        <v>86</v>
      </c>
      <c r="B117" s="136"/>
      <c r="C117" s="137"/>
      <c r="D117" s="132" t="str">
        <f t="shared" si="5"/>
        <v/>
      </c>
      <c r="E117" s="136"/>
      <c r="F117" s="136"/>
      <c r="G117" s="138" t="str">
        <f t="shared" si="6"/>
        <v/>
      </c>
      <c r="H117" s="136"/>
      <c r="I117" s="136"/>
    </row>
    <row r="118" spans="1:9" s="107" customFormat="1" x14ac:dyDescent="0.25">
      <c r="A118" s="102">
        <f t="shared" si="4"/>
        <v>87</v>
      </c>
      <c r="B118" s="136"/>
      <c r="C118" s="136"/>
      <c r="D118" s="132" t="str">
        <f t="shared" si="5"/>
        <v/>
      </c>
      <c r="E118" s="136"/>
      <c r="F118" s="136"/>
      <c r="G118" s="138" t="str">
        <f t="shared" si="6"/>
        <v/>
      </c>
      <c r="H118" s="136"/>
      <c r="I118" s="136"/>
    </row>
    <row r="119" spans="1:9" s="107" customFormat="1" x14ac:dyDescent="0.25">
      <c r="A119" s="102">
        <f t="shared" si="4"/>
        <v>88</v>
      </c>
      <c r="B119" s="136"/>
      <c r="C119" s="137"/>
      <c r="D119" s="132" t="str">
        <f t="shared" si="5"/>
        <v/>
      </c>
      <c r="E119" s="136"/>
      <c r="F119" s="136"/>
      <c r="G119" s="138" t="str">
        <f t="shared" si="6"/>
        <v/>
      </c>
      <c r="H119" s="136"/>
      <c r="I119" s="136"/>
    </row>
    <row r="120" spans="1:9" s="107" customFormat="1" x14ac:dyDescent="0.25">
      <c r="A120" s="102">
        <f t="shared" si="4"/>
        <v>89</v>
      </c>
      <c r="B120" s="136"/>
      <c r="C120" s="136"/>
      <c r="D120" s="132" t="str">
        <f t="shared" si="5"/>
        <v/>
      </c>
      <c r="E120" s="136"/>
      <c r="F120" s="136"/>
      <c r="G120" s="138" t="str">
        <f t="shared" si="6"/>
        <v/>
      </c>
      <c r="H120" s="136"/>
      <c r="I120" s="136"/>
    </row>
    <row r="121" spans="1:9" s="107" customFormat="1" x14ac:dyDescent="0.25">
      <c r="A121" s="102">
        <f t="shared" si="4"/>
        <v>90</v>
      </c>
      <c r="B121" s="136"/>
      <c r="C121" s="137"/>
      <c r="D121" s="132" t="str">
        <f t="shared" si="5"/>
        <v/>
      </c>
      <c r="E121" s="136"/>
      <c r="F121" s="136"/>
      <c r="G121" s="138" t="str">
        <f t="shared" si="6"/>
        <v/>
      </c>
      <c r="H121" s="136"/>
      <c r="I121" s="136"/>
    </row>
    <row r="122" spans="1:9" s="107" customFormat="1" x14ac:dyDescent="0.25">
      <c r="A122" s="102">
        <f t="shared" si="4"/>
        <v>91</v>
      </c>
      <c r="B122" s="136"/>
      <c r="C122" s="136"/>
      <c r="D122" s="132" t="str">
        <f t="shared" si="5"/>
        <v/>
      </c>
      <c r="E122" s="136"/>
      <c r="F122" s="136"/>
      <c r="G122" s="138" t="str">
        <f t="shared" si="6"/>
        <v/>
      </c>
      <c r="H122" s="136"/>
      <c r="I122" s="136"/>
    </row>
    <row r="123" spans="1:9" s="107" customFormat="1" x14ac:dyDescent="0.25">
      <c r="A123" s="102">
        <f t="shared" si="4"/>
        <v>92</v>
      </c>
      <c r="B123" s="136"/>
      <c r="C123" s="137"/>
      <c r="D123" s="132" t="str">
        <f t="shared" si="5"/>
        <v/>
      </c>
      <c r="E123" s="136"/>
      <c r="F123" s="136"/>
      <c r="G123" s="138" t="str">
        <f t="shared" si="6"/>
        <v/>
      </c>
      <c r="H123" s="136"/>
      <c r="I123" s="136"/>
    </row>
    <row r="124" spans="1:9" s="107" customFormat="1" x14ac:dyDescent="0.25">
      <c r="A124" s="102">
        <f t="shared" si="4"/>
        <v>93</v>
      </c>
      <c r="B124" s="136"/>
      <c r="C124" s="136"/>
      <c r="D124" s="132" t="str">
        <f t="shared" si="5"/>
        <v/>
      </c>
      <c r="E124" s="136"/>
      <c r="F124" s="136"/>
      <c r="G124" s="138" t="str">
        <f t="shared" si="6"/>
        <v/>
      </c>
      <c r="H124" s="136"/>
      <c r="I124" s="136"/>
    </row>
    <row r="125" spans="1:9" s="107" customFormat="1" x14ac:dyDescent="0.25">
      <c r="A125" s="102">
        <f t="shared" si="4"/>
        <v>94</v>
      </c>
      <c r="B125" s="136"/>
      <c r="C125" s="137"/>
      <c r="D125" s="132" t="str">
        <f t="shared" si="5"/>
        <v/>
      </c>
      <c r="E125" s="136"/>
      <c r="F125" s="136"/>
      <c r="G125" s="138" t="str">
        <f t="shared" si="6"/>
        <v/>
      </c>
      <c r="H125" s="136"/>
      <c r="I125" s="136"/>
    </row>
    <row r="126" spans="1:9" s="107" customFormat="1" x14ac:dyDescent="0.25">
      <c r="A126" s="102">
        <f t="shared" si="4"/>
        <v>95</v>
      </c>
      <c r="B126" s="136"/>
      <c r="C126" s="136"/>
      <c r="D126" s="132" t="str">
        <f t="shared" si="5"/>
        <v/>
      </c>
      <c r="E126" s="136"/>
      <c r="F126" s="136"/>
      <c r="G126" s="138" t="str">
        <f t="shared" si="6"/>
        <v/>
      </c>
      <c r="H126" s="136"/>
      <c r="I126" s="136"/>
    </row>
    <row r="127" spans="1:9" s="107" customFormat="1" x14ac:dyDescent="0.25">
      <c r="A127" s="102">
        <f t="shared" si="4"/>
        <v>96</v>
      </c>
      <c r="B127" s="136"/>
      <c r="C127" s="137"/>
      <c r="D127" s="132" t="str">
        <f t="shared" si="5"/>
        <v/>
      </c>
      <c r="E127" s="136"/>
      <c r="F127" s="136"/>
      <c r="G127" s="138" t="str">
        <f t="shared" si="6"/>
        <v/>
      </c>
      <c r="H127" s="136"/>
      <c r="I127" s="136"/>
    </row>
    <row r="128" spans="1:9" s="107" customFormat="1" x14ac:dyDescent="0.25">
      <c r="A128" s="102">
        <f t="shared" si="4"/>
        <v>97</v>
      </c>
      <c r="B128" s="136"/>
      <c r="C128" s="136"/>
      <c r="D128" s="132" t="str">
        <f t="shared" si="5"/>
        <v/>
      </c>
      <c r="E128" s="136"/>
      <c r="F128" s="136"/>
      <c r="G128" s="138" t="str">
        <f t="shared" si="6"/>
        <v/>
      </c>
      <c r="H128" s="136"/>
      <c r="I128" s="136"/>
    </row>
    <row r="129" spans="1:9" s="107" customFormat="1" x14ac:dyDescent="0.25">
      <c r="A129" s="102">
        <f t="shared" si="4"/>
        <v>98</v>
      </c>
      <c r="B129" s="136"/>
      <c r="C129" s="137"/>
      <c r="D129" s="132" t="str">
        <f t="shared" si="5"/>
        <v/>
      </c>
      <c r="E129" s="136"/>
      <c r="F129" s="136"/>
      <c r="G129" s="138" t="str">
        <f t="shared" si="6"/>
        <v/>
      </c>
      <c r="H129" s="136"/>
      <c r="I129" s="136"/>
    </row>
    <row r="130" spans="1:9" s="107" customFormat="1" x14ac:dyDescent="0.25">
      <c r="A130" s="102">
        <f t="shared" si="4"/>
        <v>99</v>
      </c>
      <c r="B130" s="136"/>
      <c r="C130" s="136"/>
      <c r="D130" s="132" t="str">
        <f t="shared" si="5"/>
        <v/>
      </c>
      <c r="E130" s="136"/>
      <c r="F130" s="136"/>
      <c r="G130" s="138" t="str">
        <f t="shared" si="6"/>
        <v/>
      </c>
      <c r="H130" s="136"/>
      <c r="I130" s="136"/>
    </row>
    <row r="131" spans="1:9" s="107" customFormat="1" x14ac:dyDescent="0.25">
      <c r="A131" s="102">
        <f t="shared" si="4"/>
        <v>100</v>
      </c>
      <c r="B131" s="136"/>
      <c r="C131" s="137"/>
      <c r="D131" s="132" t="str">
        <f t="shared" si="5"/>
        <v/>
      </c>
      <c r="E131" s="136"/>
      <c r="F131" s="136"/>
      <c r="G131" s="138" t="str">
        <f t="shared" si="6"/>
        <v/>
      </c>
      <c r="H131" s="136"/>
      <c r="I131" s="136"/>
    </row>
    <row r="132" spans="1:9" s="107" customFormat="1" x14ac:dyDescent="0.25">
      <c r="A132" s="102">
        <f t="shared" si="4"/>
        <v>101</v>
      </c>
      <c r="B132" s="136"/>
      <c r="C132" s="136"/>
      <c r="D132" s="132" t="str">
        <f t="shared" si="5"/>
        <v/>
      </c>
      <c r="E132" s="136"/>
      <c r="F132" s="136"/>
      <c r="G132" s="138" t="str">
        <f t="shared" si="6"/>
        <v/>
      </c>
      <c r="H132" s="136"/>
      <c r="I132" s="136"/>
    </row>
    <row r="133" spans="1:9" s="107" customFormat="1" x14ac:dyDescent="0.25">
      <c r="A133" s="102">
        <f t="shared" si="4"/>
        <v>102</v>
      </c>
      <c r="B133" s="136"/>
      <c r="C133" s="137"/>
      <c r="D133" s="132" t="str">
        <f t="shared" si="5"/>
        <v/>
      </c>
      <c r="E133" s="136"/>
      <c r="F133" s="136"/>
      <c r="G133" s="138" t="str">
        <f t="shared" si="6"/>
        <v/>
      </c>
      <c r="H133" s="136"/>
      <c r="I133" s="136"/>
    </row>
    <row r="134" spans="1:9" s="107" customFormat="1" x14ac:dyDescent="0.25">
      <c r="A134" s="102">
        <f t="shared" si="4"/>
        <v>103</v>
      </c>
      <c r="B134" s="136"/>
      <c r="C134" s="136"/>
      <c r="D134" s="132" t="str">
        <f t="shared" si="5"/>
        <v/>
      </c>
      <c r="E134" s="136"/>
      <c r="F134" s="136"/>
      <c r="G134" s="138" t="str">
        <f t="shared" si="6"/>
        <v/>
      </c>
      <c r="H134" s="136"/>
      <c r="I134" s="136"/>
    </row>
    <row r="135" spans="1:9" s="107" customFormat="1" x14ac:dyDescent="0.25">
      <c r="A135" s="102">
        <f t="shared" si="4"/>
        <v>104</v>
      </c>
      <c r="B135" s="136"/>
      <c r="C135" s="137"/>
      <c r="D135" s="132" t="str">
        <f t="shared" si="5"/>
        <v/>
      </c>
      <c r="E135" s="136"/>
      <c r="F135" s="136"/>
      <c r="G135" s="138" t="str">
        <f t="shared" si="6"/>
        <v/>
      </c>
      <c r="H135" s="136"/>
      <c r="I135" s="136"/>
    </row>
    <row r="136" spans="1:9" s="107" customFormat="1" x14ac:dyDescent="0.25">
      <c r="A136" s="102">
        <f t="shared" si="4"/>
        <v>105</v>
      </c>
      <c r="B136" s="136"/>
      <c r="C136" s="136"/>
      <c r="D136" s="132" t="str">
        <f t="shared" si="5"/>
        <v/>
      </c>
      <c r="E136" s="136"/>
      <c r="F136" s="136"/>
      <c r="G136" s="138" t="str">
        <f t="shared" si="6"/>
        <v/>
      </c>
      <c r="H136" s="136"/>
      <c r="I136" s="136"/>
    </row>
    <row r="137" spans="1:9" s="107" customFormat="1" x14ac:dyDescent="0.25">
      <c r="A137" s="102">
        <f t="shared" si="4"/>
        <v>106</v>
      </c>
      <c r="B137" s="136"/>
      <c r="C137" s="137"/>
      <c r="D137" s="132" t="str">
        <f t="shared" si="5"/>
        <v/>
      </c>
      <c r="E137" s="136"/>
      <c r="F137" s="136"/>
      <c r="G137" s="138" t="str">
        <f t="shared" si="6"/>
        <v/>
      </c>
      <c r="H137" s="136"/>
      <c r="I137" s="136"/>
    </row>
    <row r="138" spans="1:9" s="107" customFormat="1" x14ac:dyDescent="0.25">
      <c r="A138" s="102">
        <f t="shared" si="4"/>
        <v>107</v>
      </c>
      <c r="B138" s="136"/>
      <c r="C138" s="136"/>
      <c r="D138" s="132" t="str">
        <f t="shared" si="5"/>
        <v/>
      </c>
      <c r="E138" s="136"/>
      <c r="F138" s="136"/>
      <c r="G138" s="138" t="str">
        <f t="shared" si="6"/>
        <v/>
      </c>
      <c r="H138" s="136"/>
      <c r="I138" s="136"/>
    </row>
    <row r="139" spans="1:9" s="107" customFormat="1" x14ac:dyDescent="0.25">
      <c r="A139" s="102">
        <f t="shared" si="4"/>
        <v>108</v>
      </c>
      <c r="B139" s="136"/>
      <c r="C139" s="137"/>
      <c r="D139" s="132" t="str">
        <f t="shared" si="5"/>
        <v/>
      </c>
      <c r="E139" s="136"/>
      <c r="F139" s="136"/>
      <c r="G139" s="138" t="str">
        <f t="shared" si="6"/>
        <v/>
      </c>
      <c r="H139" s="136"/>
      <c r="I139" s="136"/>
    </row>
    <row r="140" spans="1:9" s="107" customFormat="1" x14ac:dyDescent="0.25">
      <c r="A140" s="102">
        <f t="shared" si="4"/>
        <v>109</v>
      </c>
      <c r="B140" s="136"/>
      <c r="C140" s="136"/>
      <c r="D140" s="132" t="str">
        <f t="shared" si="5"/>
        <v/>
      </c>
      <c r="E140" s="136"/>
      <c r="F140" s="136"/>
      <c r="G140" s="138" t="str">
        <f t="shared" si="6"/>
        <v/>
      </c>
      <c r="H140" s="136"/>
      <c r="I140" s="136"/>
    </row>
    <row r="141" spans="1:9" s="107" customFormat="1" x14ac:dyDescent="0.25">
      <c r="A141" s="102">
        <f t="shared" si="4"/>
        <v>110</v>
      </c>
      <c r="B141" s="136"/>
      <c r="C141" s="137"/>
      <c r="D141" s="132" t="str">
        <f t="shared" si="5"/>
        <v/>
      </c>
      <c r="E141" s="136"/>
      <c r="F141" s="136"/>
      <c r="G141" s="138" t="str">
        <f t="shared" si="6"/>
        <v/>
      </c>
      <c r="H141" s="136"/>
      <c r="I141" s="136"/>
    </row>
    <row r="142" spans="1:9" s="107" customFormat="1" x14ac:dyDescent="0.25">
      <c r="A142" s="102">
        <f t="shared" si="4"/>
        <v>111</v>
      </c>
      <c r="B142" s="136"/>
      <c r="C142" s="136"/>
      <c r="D142" s="132" t="str">
        <f t="shared" si="5"/>
        <v/>
      </c>
      <c r="E142" s="136"/>
      <c r="F142" s="136"/>
      <c r="G142" s="138" t="str">
        <f t="shared" si="6"/>
        <v/>
      </c>
      <c r="H142" s="136"/>
      <c r="I142" s="136"/>
    </row>
    <row r="143" spans="1:9" s="107" customFormat="1" x14ac:dyDescent="0.25">
      <c r="A143" s="102">
        <f t="shared" si="4"/>
        <v>112</v>
      </c>
      <c r="B143" s="136"/>
      <c r="C143" s="137"/>
      <c r="D143" s="132" t="str">
        <f t="shared" si="5"/>
        <v/>
      </c>
      <c r="E143" s="136"/>
      <c r="F143" s="136"/>
      <c r="G143" s="138" t="str">
        <f t="shared" si="6"/>
        <v/>
      </c>
      <c r="H143" s="136"/>
      <c r="I143" s="136"/>
    </row>
    <row r="144" spans="1:9" s="107" customFormat="1" x14ac:dyDescent="0.25">
      <c r="A144" s="102">
        <f t="shared" si="4"/>
        <v>113</v>
      </c>
      <c r="B144" s="136"/>
      <c r="C144" s="136"/>
      <c r="D144" s="132" t="str">
        <f t="shared" si="5"/>
        <v/>
      </c>
      <c r="E144" s="136"/>
      <c r="F144" s="136"/>
      <c r="G144" s="138" t="str">
        <f t="shared" si="6"/>
        <v/>
      </c>
      <c r="H144" s="136"/>
      <c r="I144" s="136"/>
    </row>
    <row r="145" spans="1:9" s="107" customFormat="1" x14ac:dyDescent="0.25">
      <c r="A145" s="102">
        <f t="shared" si="4"/>
        <v>114</v>
      </c>
      <c r="B145" s="136"/>
      <c r="C145" s="137"/>
      <c r="D145" s="132" t="str">
        <f t="shared" si="5"/>
        <v/>
      </c>
      <c r="E145" s="136"/>
      <c r="F145" s="136"/>
      <c r="G145" s="138" t="str">
        <f t="shared" si="6"/>
        <v/>
      </c>
      <c r="H145" s="136"/>
      <c r="I145" s="136"/>
    </row>
    <row r="146" spans="1:9" s="107" customFormat="1" x14ac:dyDescent="0.25">
      <c r="A146" s="102">
        <f t="shared" si="4"/>
        <v>115</v>
      </c>
      <c r="B146" s="136"/>
      <c r="C146" s="136"/>
      <c r="D146" s="132" t="str">
        <f t="shared" si="5"/>
        <v/>
      </c>
      <c r="E146" s="136"/>
      <c r="F146" s="136"/>
      <c r="G146" s="138" t="str">
        <f t="shared" si="6"/>
        <v/>
      </c>
      <c r="H146" s="136"/>
      <c r="I146" s="136"/>
    </row>
    <row r="147" spans="1:9" s="107" customFormat="1" x14ac:dyDescent="0.25">
      <c r="A147" s="102">
        <f t="shared" si="4"/>
        <v>116</v>
      </c>
      <c r="B147" s="136"/>
      <c r="C147" s="137"/>
      <c r="D147" s="132" t="str">
        <f t="shared" si="5"/>
        <v/>
      </c>
      <c r="E147" s="136"/>
      <c r="F147" s="136"/>
      <c r="G147" s="138" t="str">
        <f t="shared" si="6"/>
        <v/>
      </c>
      <c r="H147" s="136"/>
      <c r="I147" s="136"/>
    </row>
    <row r="148" spans="1:9" s="107" customFormat="1" x14ac:dyDescent="0.25">
      <c r="A148" s="102">
        <f t="shared" si="4"/>
        <v>117</v>
      </c>
      <c r="B148" s="136"/>
      <c r="C148" s="136"/>
      <c r="D148" s="132" t="str">
        <f t="shared" si="5"/>
        <v/>
      </c>
      <c r="E148" s="136"/>
      <c r="F148" s="136"/>
      <c r="G148" s="138" t="str">
        <f t="shared" si="6"/>
        <v/>
      </c>
      <c r="H148" s="136"/>
      <c r="I148" s="136"/>
    </row>
    <row r="149" spans="1:9" s="107" customFormat="1" x14ac:dyDescent="0.25">
      <c r="A149" s="102">
        <f t="shared" ref="A149:A181" si="7">A148+1</f>
        <v>118</v>
      </c>
      <c r="B149" s="136"/>
      <c r="C149" s="137"/>
      <c r="D149" s="132" t="str">
        <f t="shared" si="5"/>
        <v/>
      </c>
      <c r="E149" s="136"/>
      <c r="F149" s="136"/>
      <c r="G149" s="138" t="str">
        <f t="shared" si="6"/>
        <v/>
      </c>
      <c r="H149" s="136"/>
      <c r="I149" s="136"/>
    </row>
    <row r="150" spans="1:9" s="107" customFormat="1" x14ac:dyDescent="0.25">
      <c r="A150" s="102">
        <f t="shared" si="7"/>
        <v>119</v>
      </c>
      <c r="B150" s="136"/>
      <c r="C150" s="136"/>
      <c r="D150" s="132" t="str">
        <f t="shared" si="5"/>
        <v/>
      </c>
      <c r="E150" s="136"/>
      <c r="F150" s="136"/>
      <c r="G150" s="138" t="str">
        <f t="shared" si="6"/>
        <v/>
      </c>
      <c r="H150" s="136"/>
      <c r="I150" s="136"/>
    </row>
    <row r="151" spans="1:9" s="107" customFormat="1" x14ac:dyDescent="0.25">
      <c r="A151" s="102">
        <f t="shared" si="7"/>
        <v>120</v>
      </c>
      <c r="B151" s="136"/>
      <c r="C151" s="137"/>
      <c r="D151" s="132" t="str">
        <f t="shared" si="5"/>
        <v/>
      </c>
      <c r="E151" s="136"/>
      <c r="F151" s="136"/>
      <c r="G151" s="138" t="str">
        <f t="shared" si="6"/>
        <v/>
      </c>
      <c r="H151" s="136"/>
      <c r="I151" s="136"/>
    </row>
    <row r="152" spans="1:9" s="107" customFormat="1" x14ac:dyDescent="0.25">
      <c r="A152" s="102">
        <f t="shared" si="7"/>
        <v>121</v>
      </c>
      <c r="B152" s="136"/>
      <c r="C152" s="136"/>
      <c r="D152" s="132" t="str">
        <f t="shared" si="5"/>
        <v/>
      </c>
      <c r="E152" s="136"/>
      <c r="F152" s="136"/>
      <c r="G152" s="138" t="str">
        <f t="shared" si="6"/>
        <v/>
      </c>
      <c r="H152" s="136"/>
      <c r="I152" s="136"/>
    </row>
    <row r="153" spans="1:9" s="107" customFormat="1" x14ac:dyDescent="0.25">
      <c r="A153" s="102">
        <f t="shared" si="7"/>
        <v>122</v>
      </c>
      <c r="B153" s="136"/>
      <c r="C153" s="137"/>
      <c r="D153" s="132" t="str">
        <f t="shared" si="5"/>
        <v/>
      </c>
      <c r="E153" s="136"/>
      <c r="F153" s="136"/>
      <c r="G153" s="138" t="str">
        <f t="shared" si="6"/>
        <v/>
      </c>
      <c r="H153" s="136"/>
      <c r="I153" s="136"/>
    </row>
    <row r="154" spans="1:9" s="107" customFormat="1" x14ac:dyDescent="0.25">
      <c r="A154" s="102">
        <f t="shared" si="7"/>
        <v>123</v>
      </c>
      <c r="B154" s="136"/>
      <c r="C154" s="136"/>
      <c r="D154" s="132" t="str">
        <f t="shared" si="5"/>
        <v/>
      </c>
      <c r="E154" s="136"/>
      <c r="F154" s="136"/>
      <c r="G154" s="138" t="str">
        <f t="shared" si="6"/>
        <v/>
      </c>
      <c r="H154" s="136"/>
      <c r="I154" s="136"/>
    </row>
    <row r="155" spans="1:9" s="107" customFormat="1" x14ac:dyDescent="0.25">
      <c r="A155" s="102">
        <f t="shared" si="7"/>
        <v>124</v>
      </c>
      <c r="B155" s="136"/>
      <c r="C155" s="137"/>
      <c r="D155" s="132" t="str">
        <f t="shared" si="5"/>
        <v/>
      </c>
      <c r="E155" s="136"/>
      <c r="F155" s="136"/>
      <c r="G155" s="138" t="str">
        <f t="shared" si="6"/>
        <v/>
      </c>
      <c r="H155" s="136"/>
      <c r="I155" s="136"/>
    </row>
    <row r="156" spans="1:9" s="107" customFormat="1" x14ac:dyDescent="0.25">
      <c r="A156" s="102">
        <f t="shared" si="7"/>
        <v>125</v>
      </c>
      <c r="B156" s="136"/>
      <c r="C156" s="136"/>
      <c r="D156" s="132" t="str">
        <f t="shared" si="5"/>
        <v/>
      </c>
      <c r="E156" s="136"/>
      <c r="F156" s="136"/>
      <c r="G156" s="138" t="str">
        <f t="shared" si="6"/>
        <v/>
      </c>
      <c r="H156" s="136"/>
      <c r="I156" s="136"/>
    </row>
    <row r="157" spans="1:9" s="107" customFormat="1" x14ac:dyDescent="0.25">
      <c r="A157" s="102">
        <f t="shared" si="7"/>
        <v>126</v>
      </c>
      <c r="B157" s="136"/>
      <c r="C157" s="137"/>
      <c r="D157" s="132" t="str">
        <f t="shared" si="5"/>
        <v/>
      </c>
      <c r="E157" s="136"/>
      <c r="F157" s="136"/>
      <c r="G157" s="138" t="str">
        <f t="shared" si="6"/>
        <v/>
      </c>
      <c r="H157" s="136"/>
      <c r="I157" s="136"/>
    </row>
    <row r="158" spans="1:9" s="107" customFormat="1" x14ac:dyDescent="0.25">
      <c r="A158" s="102">
        <f t="shared" si="7"/>
        <v>127</v>
      </c>
      <c r="B158" s="136"/>
      <c r="C158" s="136"/>
      <c r="D158" s="132" t="str">
        <f t="shared" si="5"/>
        <v/>
      </c>
      <c r="E158" s="136"/>
      <c r="F158" s="136"/>
      <c r="G158" s="138" t="str">
        <f t="shared" si="6"/>
        <v/>
      </c>
      <c r="H158" s="136"/>
      <c r="I158" s="136"/>
    </row>
    <row r="159" spans="1:9" s="107" customFormat="1" x14ac:dyDescent="0.25">
      <c r="A159" s="102">
        <f t="shared" si="7"/>
        <v>128</v>
      </c>
      <c r="B159" s="136"/>
      <c r="C159" s="137"/>
      <c r="D159" s="132" t="str">
        <f t="shared" si="5"/>
        <v/>
      </c>
      <c r="E159" s="136"/>
      <c r="F159" s="136"/>
      <c r="G159" s="138" t="str">
        <f t="shared" si="6"/>
        <v/>
      </c>
      <c r="H159" s="136"/>
      <c r="I159" s="136"/>
    </row>
    <row r="160" spans="1:9" s="107" customFormat="1" x14ac:dyDescent="0.25">
      <c r="A160" s="102">
        <f t="shared" si="7"/>
        <v>129</v>
      </c>
      <c r="B160" s="136"/>
      <c r="C160" s="136"/>
      <c r="D160" s="132" t="str">
        <f t="shared" si="5"/>
        <v/>
      </c>
      <c r="E160" s="136"/>
      <c r="F160" s="136"/>
      <c r="G160" s="138" t="str">
        <f t="shared" si="6"/>
        <v/>
      </c>
      <c r="H160" s="136"/>
      <c r="I160" s="136"/>
    </row>
    <row r="161" spans="1:9" s="107" customFormat="1" x14ac:dyDescent="0.25">
      <c r="A161" s="102">
        <f t="shared" si="7"/>
        <v>130</v>
      </c>
      <c r="B161" s="136"/>
      <c r="C161" s="137"/>
      <c r="D161" s="132" t="str">
        <f t="shared" ref="D161:D181" si="8">IF(TRIM(C161)="","",IF(TRIM(F161)="",IF(DATEDIF(C161,$C$4,"y")=0,DATEDIF(C161,$C$4,"ym")&amp;"m",DATEDIF(C161,$C$4,"y")),IF(DATEDIF(C161,F161,"y")=0,DATEDIF(C161,F161,"ym")&amp;"m",DATEDIF(C161,F161,"y"))))</f>
        <v/>
      </c>
      <c r="E161" s="136"/>
      <c r="F161" s="136"/>
      <c r="G161" s="138" t="str">
        <f t="shared" ref="G161:G224" si="9">IF(OR(TRIM(C161)="",TRIM(E161)=""),"",IF(TRIM(F161)="",DATEDIF(E161,$C$4,"D"),DATEDIF(E161,F161,"D")))</f>
        <v/>
      </c>
      <c r="H161" s="136"/>
      <c r="I161" s="136"/>
    </row>
    <row r="162" spans="1:9" s="107" customFormat="1" x14ac:dyDescent="0.25">
      <c r="A162" s="102">
        <f t="shared" si="7"/>
        <v>131</v>
      </c>
      <c r="B162" s="136"/>
      <c r="C162" s="136"/>
      <c r="D162" s="132" t="str">
        <f t="shared" si="8"/>
        <v/>
      </c>
      <c r="E162" s="136"/>
      <c r="F162" s="136"/>
      <c r="G162" s="138" t="str">
        <f t="shared" si="9"/>
        <v/>
      </c>
      <c r="H162" s="136"/>
      <c r="I162" s="136"/>
    </row>
    <row r="163" spans="1:9" s="107" customFormat="1" x14ac:dyDescent="0.25">
      <c r="A163" s="102">
        <f t="shared" si="7"/>
        <v>132</v>
      </c>
      <c r="B163" s="136"/>
      <c r="C163" s="137"/>
      <c r="D163" s="132" t="str">
        <f t="shared" si="8"/>
        <v/>
      </c>
      <c r="E163" s="136"/>
      <c r="F163" s="136"/>
      <c r="G163" s="138" t="str">
        <f t="shared" si="9"/>
        <v/>
      </c>
      <c r="H163" s="136"/>
      <c r="I163" s="136"/>
    </row>
    <row r="164" spans="1:9" s="107" customFormat="1" x14ac:dyDescent="0.25">
      <c r="A164" s="102">
        <f t="shared" si="7"/>
        <v>133</v>
      </c>
      <c r="B164" s="136"/>
      <c r="C164" s="136"/>
      <c r="D164" s="132" t="str">
        <f t="shared" si="8"/>
        <v/>
      </c>
      <c r="E164" s="136"/>
      <c r="F164" s="136"/>
      <c r="G164" s="138" t="str">
        <f t="shared" si="9"/>
        <v/>
      </c>
      <c r="H164" s="136"/>
      <c r="I164" s="136"/>
    </row>
    <row r="165" spans="1:9" s="107" customFormat="1" x14ac:dyDescent="0.25">
      <c r="A165" s="102">
        <f t="shared" si="7"/>
        <v>134</v>
      </c>
      <c r="B165" s="136"/>
      <c r="C165" s="137"/>
      <c r="D165" s="132" t="str">
        <f t="shared" si="8"/>
        <v/>
      </c>
      <c r="E165" s="136"/>
      <c r="F165" s="136"/>
      <c r="G165" s="138" t="str">
        <f t="shared" si="9"/>
        <v/>
      </c>
      <c r="H165" s="136"/>
      <c r="I165" s="136"/>
    </row>
    <row r="166" spans="1:9" s="107" customFormat="1" x14ac:dyDescent="0.25">
      <c r="A166" s="102">
        <f t="shared" si="7"/>
        <v>135</v>
      </c>
      <c r="B166" s="136"/>
      <c r="C166" s="136"/>
      <c r="D166" s="132" t="str">
        <f t="shared" si="8"/>
        <v/>
      </c>
      <c r="E166" s="136"/>
      <c r="F166" s="136"/>
      <c r="G166" s="138" t="str">
        <f t="shared" si="9"/>
        <v/>
      </c>
      <c r="H166" s="136"/>
      <c r="I166" s="136"/>
    </row>
    <row r="167" spans="1:9" s="107" customFormat="1" x14ac:dyDescent="0.25">
      <c r="A167" s="102">
        <f t="shared" si="7"/>
        <v>136</v>
      </c>
      <c r="B167" s="136"/>
      <c r="C167" s="137"/>
      <c r="D167" s="132" t="str">
        <f t="shared" si="8"/>
        <v/>
      </c>
      <c r="E167" s="136"/>
      <c r="F167" s="136"/>
      <c r="G167" s="138" t="str">
        <f t="shared" si="9"/>
        <v/>
      </c>
      <c r="H167" s="136"/>
      <c r="I167" s="136"/>
    </row>
    <row r="168" spans="1:9" s="107" customFormat="1" x14ac:dyDescent="0.25">
      <c r="A168" s="102">
        <f t="shared" si="7"/>
        <v>137</v>
      </c>
      <c r="B168" s="136"/>
      <c r="C168" s="136"/>
      <c r="D168" s="132" t="str">
        <f t="shared" si="8"/>
        <v/>
      </c>
      <c r="E168" s="136"/>
      <c r="F168" s="136"/>
      <c r="G168" s="138" t="str">
        <f t="shared" si="9"/>
        <v/>
      </c>
      <c r="H168" s="136"/>
      <c r="I168" s="136"/>
    </row>
    <row r="169" spans="1:9" s="107" customFormat="1" x14ac:dyDescent="0.25">
      <c r="A169" s="102">
        <f t="shared" si="7"/>
        <v>138</v>
      </c>
      <c r="B169" s="136"/>
      <c r="C169" s="137"/>
      <c r="D169" s="132" t="str">
        <f t="shared" si="8"/>
        <v/>
      </c>
      <c r="E169" s="136"/>
      <c r="F169" s="136"/>
      <c r="G169" s="138" t="str">
        <f t="shared" si="9"/>
        <v/>
      </c>
      <c r="H169" s="136"/>
      <c r="I169" s="136"/>
    </row>
    <row r="170" spans="1:9" s="107" customFormat="1" x14ac:dyDescent="0.25">
      <c r="A170" s="102">
        <f t="shared" si="7"/>
        <v>139</v>
      </c>
      <c r="B170" s="136"/>
      <c r="C170" s="136"/>
      <c r="D170" s="132" t="str">
        <f t="shared" si="8"/>
        <v/>
      </c>
      <c r="E170" s="136"/>
      <c r="F170" s="136"/>
      <c r="G170" s="138" t="str">
        <f t="shared" si="9"/>
        <v/>
      </c>
      <c r="H170" s="136"/>
      <c r="I170" s="136"/>
    </row>
    <row r="171" spans="1:9" s="107" customFormat="1" x14ac:dyDescent="0.25">
      <c r="A171" s="102">
        <f t="shared" si="7"/>
        <v>140</v>
      </c>
      <c r="B171" s="136"/>
      <c r="C171" s="137"/>
      <c r="D171" s="132" t="str">
        <f t="shared" si="8"/>
        <v/>
      </c>
      <c r="E171" s="136"/>
      <c r="F171" s="136"/>
      <c r="G171" s="138" t="str">
        <f t="shared" si="9"/>
        <v/>
      </c>
      <c r="H171" s="136"/>
      <c r="I171" s="136"/>
    </row>
    <row r="172" spans="1:9" s="107" customFormat="1" x14ac:dyDescent="0.25">
      <c r="A172" s="102">
        <f t="shared" si="7"/>
        <v>141</v>
      </c>
      <c r="B172" s="136"/>
      <c r="C172" s="136"/>
      <c r="D172" s="132" t="str">
        <f t="shared" si="8"/>
        <v/>
      </c>
      <c r="E172" s="136"/>
      <c r="F172" s="136"/>
      <c r="G172" s="138" t="str">
        <f t="shared" si="9"/>
        <v/>
      </c>
      <c r="H172" s="136"/>
      <c r="I172" s="136"/>
    </row>
    <row r="173" spans="1:9" s="107" customFormat="1" x14ac:dyDescent="0.25">
      <c r="A173" s="102">
        <f t="shared" si="7"/>
        <v>142</v>
      </c>
      <c r="B173" s="136"/>
      <c r="C173" s="137"/>
      <c r="D173" s="132" t="str">
        <f t="shared" si="8"/>
        <v/>
      </c>
      <c r="E173" s="136"/>
      <c r="F173" s="136"/>
      <c r="G173" s="138" t="str">
        <f t="shared" si="9"/>
        <v/>
      </c>
      <c r="H173" s="136"/>
      <c r="I173" s="136"/>
    </row>
    <row r="174" spans="1:9" s="107" customFormat="1" x14ac:dyDescent="0.25">
      <c r="A174" s="102">
        <f t="shared" si="7"/>
        <v>143</v>
      </c>
      <c r="B174" s="136"/>
      <c r="C174" s="136"/>
      <c r="D174" s="132" t="str">
        <f t="shared" si="8"/>
        <v/>
      </c>
      <c r="E174" s="136"/>
      <c r="F174" s="136"/>
      <c r="G174" s="138" t="str">
        <f t="shared" si="9"/>
        <v/>
      </c>
      <c r="H174" s="136"/>
      <c r="I174" s="136"/>
    </row>
    <row r="175" spans="1:9" s="107" customFormat="1" x14ac:dyDescent="0.25">
      <c r="A175" s="102">
        <f t="shared" si="7"/>
        <v>144</v>
      </c>
      <c r="B175" s="136"/>
      <c r="C175" s="137"/>
      <c r="D175" s="132" t="str">
        <f t="shared" si="8"/>
        <v/>
      </c>
      <c r="E175" s="136"/>
      <c r="F175" s="136"/>
      <c r="G175" s="138" t="str">
        <f t="shared" si="9"/>
        <v/>
      </c>
      <c r="H175" s="136"/>
      <c r="I175" s="136"/>
    </row>
    <row r="176" spans="1:9" s="107" customFormat="1" x14ac:dyDescent="0.25">
      <c r="A176" s="102">
        <f t="shared" si="7"/>
        <v>145</v>
      </c>
      <c r="B176" s="136"/>
      <c r="C176" s="136"/>
      <c r="D176" s="132" t="str">
        <f t="shared" si="8"/>
        <v/>
      </c>
      <c r="E176" s="136"/>
      <c r="F176" s="136"/>
      <c r="G176" s="138" t="str">
        <f t="shared" si="9"/>
        <v/>
      </c>
      <c r="H176" s="136"/>
      <c r="I176" s="136"/>
    </row>
    <row r="177" spans="1:9" s="107" customFormat="1" x14ac:dyDescent="0.25">
      <c r="A177" s="102">
        <f t="shared" si="7"/>
        <v>146</v>
      </c>
      <c r="B177" s="136"/>
      <c r="C177" s="137"/>
      <c r="D177" s="132" t="str">
        <f t="shared" si="8"/>
        <v/>
      </c>
      <c r="E177" s="136"/>
      <c r="F177" s="136"/>
      <c r="G177" s="138" t="str">
        <f t="shared" si="9"/>
        <v/>
      </c>
      <c r="H177" s="136"/>
      <c r="I177" s="136"/>
    </row>
    <row r="178" spans="1:9" s="107" customFormat="1" x14ac:dyDescent="0.25">
      <c r="A178" s="102">
        <f t="shared" si="7"/>
        <v>147</v>
      </c>
      <c r="B178" s="136"/>
      <c r="C178" s="136"/>
      <c r="D178" s="132" t="str">
        <f t="shared" si="8"/>
        <v/>
      </c>
      <c r="E178" s="136"/>
      <c r="F178" s="136"/>
      <c r="G178" s="138" t="str">
        <f t="shared" si="9"/>
        <v/>
      </c>
      <c r="H178" s="136"/>
      <c r="I178" s="136"/>
    </row>
    <row r="179" spans="1:9" s="107" customFormat="1" x14ac:dyDescent="0.25">
      <c r="A179" s="102">
        <f t="shared" si="7"/>
        <v>148</v>
      </c>
      <c r="B179" s="136"/>
      <c r="C179" s="137"/>
      <c r="D179" s="132" t="str">
        <f t="shared" si="8"/>
        <v/>
      </c>
      <c r="E179" s="136"/>
      <c r="F179" s="136"/>
      <c r="G179" s="138" t="str">
        <f t="shared" si="9"/>
        <v/>
      </c>
      <c r="H179" s="136"/>
      <c r="I179" s="136"/>
    </row>
    <row r="180" spans="1:9" s="107" customFormat="1" x14ac:dyDescent="0.25">
      <c r="A180" s="102">
        <f t="shared" si="7"/>
        <v>149</v>
      </c>
      <c r="B180" s="136"/>
      <c r="C180" s="136"/>
      <c r="D180" s="132" t="str">
        <f t="shared" si="8"/>
        <v/>
      </c>
      <c r="E180" s="136"/>
      <c r="F180" s="136"/>
      <c r="G180" s="138" t="str">
        <f t="shared" si="9"/>
        <v/>
      </c>
      <c r="H180" s="136"/>
      <c r="I180" s="136"/>
    </row>
    <row r="181" spans="1:9" s="107" customFormat="1" x14ac:dyDescent="0.25">
      <c r="A181" s="102">
        <f t="shared" si="7"/>
        <v>150</v>
      </c>
      <c r="B181" s="136"/>
      <c r="C181" s="137"/>
      <c r="D181" s="132" t="str">
        <f t="shared" si="8"/>
        <v/>
      </c>
      <c r="E181" s="136"/>
      <c r="F181" s="136"/>
      <c r="G181" s="138" t="str">
        <f t="shared" si="9"/>
        <v/>
      </c>
      <c r="H181" s="136"/>
      <c r="I181" s="136"/>
    </row>
    <row r="182" spans="1:9" s="107" customFormat="1" x14ac:dyDescent="0.25">
      <c r="A182" s="102">
        <f t="shared" ref="A182:A244" si="10">A181+1</f>
        <v>151</v>
      </c>
      <c r="B182" s="136"/>
      <c r="C182" s="137"/>
      <c r="D182" s="132" t="str">
        <f t="shared" ref="D182:D244" si="11">IF(TRIM(C182)="","",IF(TRIM(F182)="",IF(DATEDIF(C182,$C$4,"y")=0,DATEDIF(C182,$C$4,"ym")&amp;"m",DATEDIF(C182,$C$4,"y")),IF(DATEDIF(C182,F182,"y")=0,DATEDIF(C182,F182,"ym")&amp;"m",DATEDIF(C182,F182,"y"))))</f>
        <v/>
      </c>
      <c r="E182" s="136"/>
      <c r="F182" s="136"/>
      <c r="G182" s="138" t="str">
        <f t="shared" si="9"/>
        <v/>
      </c>
      <c r="H182" s="136"/>
      <c r="I182" s="136"/>
    </row>
    <row r="183" spans="1:9" s="107" customFormat="1" x14ac:dyDescent="0.25">
      <c r="A183" s="102">
        <f t="shared" si="10"/>
        <v>152</v>
      </c>
      <c r="B183" s="136"/>
      <c r="C183" s="136"/>
      <c r="D183" s="132" t="str">
        <f t="shared" si="11"/>
        <v/>
      </c>
      <c r="E183" s="136"/>
      <c r="F183" s="136"/>
      <c r="G183" s="138" t="str">
        <f t="shared" si="9"/>
        <v/>
      </c>
      <c r="H183" s="136"/>
      <c r="I183" s="136"/>
    </row>
    <row r="184" spans="1:9" s="107" customFormat="1" x14ac:dyDescent="0.25">
      <c r="A184" s="102">
        <f t="shared" si="10"/>
        <v>153</v>
      </c>
      <c r="B184" s="136"/>
      <c r="C184" s="137"/>
      <c r="D184" s="132" t="str">
        <f t="shared" si="11"/>
        <v/>
      </c>
      <c r="E184" s="136"/>
      <c r="F184" s="136"/>
      <c r="G184" s="138" t="str">
        <f t="shared" si="9"/>
        <v/>
      </c>
      <c r="H184" s="136"/>
      <c r="I184" s="136"/>
    </row>
    <row r="185" spans="1:9" s="107" customFormat="1" x14ac:dyDescent="0.25">
      <c r="A185" s="102">
        <f t="shared" si="10"/>
        <v>154</v>
      </c>
      <c r="B185" s="136"/>
      <c r="C185" s="136"/>
      <c r="D185" s="132" t="str">
        <f t="shared" si="11"/>
        <v/>
      </c>
      <c r="E185" s="136"/>
      <c r="F185" s="136"/>
      <c r="G185" s="138" t="str">
        <f t="shared" si="9"/>
        <v/>
      </c>
      <c r="H185" s="136"/>
      <c r="I185" s="136"/>
    </row>
    <row r="186" spans="1:9" s="107" customFormat="1" x14ac:dyDescent="0.25">
      <c r="A186" s="102">
        <f t="shared" si="10"/>
        <v>155</v>
      </c>
      <c r="B186" s="136"/>
      <c r="C186" s="137"/>
      <c r="D186" s="132" t="str">
        <f t="shared" si="11"/>
        <v/>
      </c>
      <c r="E186" s="136"/>
      <c r="F186" s="136"/>
      <c r="G186" s="138" t="str">
        <f t="shared" si="9"/>
        <v/>
      </c>
      <c r="H186" s="136"/>
      <c r="I186" s="136"/>
    </row>
    <row r="187" spans="1:9" s="107" customFormat="1" x14ac:dyDescent="0.25">
      <c r="A187" s="102">
        <f t="shared" si="10"/>
        <v>156</v>
      </c>
      <c r="B187" s="136"/>
      <c r="C187" s="136"/>
      <c r="D187" s="132" t="str">
        <f t="shared" si="11"/>
        <v/>
      </c>
      <c r="E187" s="136"/>
      <c r="F187" s="136"/>
      <c r="G187" s="138" t="str">
        <f t="shared" si="9"/>
        <v/>
      </c>
      <c r="H187" s="136"/>
      <c r="I187" s="136"/>
    </row>
    <row r="188" spans="1:9" s="107" customFormat="1" x14ac:dyDescent="0.25">
      <c r="A188" s="102">
        <f t="shared" si="10"/>
        <v>157</v>
      </c>
      <c r="B188" s="136"/>
      <c r="C188" s="137"/>
      <c r="D188" s="132" t="str">
        <f t="shared" si="11"/>
        <v/>
      </c>
      <c r="E188" s="136"/>
      <c r="F188" s="136"/>
      <c r="G188" s="138" t="str">
        <f t="shared" si="9"/>
        <v/>
      </c>
      <c r="H188" s="136"/>
      <c r="I188" s="136"/>
    </row>
    <row r="189" spans="1:9" s="107" customFormat="1" x14ac:dyDescent="0.25">
      <c r="A189" s="102">
        <f t="shared" si="10"/>
        <v>158</v>
      </c>
      <c r="B189" s="136"/>
      <c r="C189" s="136"/>
      <c r="D189" s="132" t="str">
        <f t="shared" si="11"/>
        <v/>
      </c>
      <c r="E189" s="136"/>
      <c r="F189" s="136"/>
      <c r="G189" s="138" t="str">
        <f t="shared" si="9"/>
        <v/>
      </c>
      <c r="H189" s="136"/>
      <c r="I189" s="136"/>
    </row>
    <row r="190" spans="1:9" s="107" customFormat="1" x14ac:dyDescent="0.25">
      <c r="A190" s="102">
        <f t="shared" si="10"/>
        <v>159</v>
      </c>
      <c r="B190" s="136"/>
      <c r="C190" s="137"/>
      <c r="D190" s="132" t="str">
        <f t="shared" si="11"/>
        <v/>
      </c>
      <c r="E190" s="136"/>
      <c r="F190" s="136"/>
      <c r="G190" s="138" t="str">
        <f t="shared" si="9"/>
        <v/>
      </c>
      <c r="H190" s="136"/>
      <c r="I190" s="136"/>
    </row>
    <row r="191" spans="1:9" s="107" customFormat="1" x14ac:dyDescent="0.25">
      <c r="A191" s="102">
        <f t="shared" si="10"/>
        <v>160</v>
      </c>
      <c r="B191" s="136"/>
      <c r="C191" s="136"/>
      <c r="D191" s="132" t="str">
        <f t="shared" si="11"/>
        <v/>
      </c>
      <c r="E191" s="136"/>
      <c r="F191" s="136"/>
      <c r="G191" s="138" t="str">
        <f t="shared" si="9"/>
        <v/>
      </c>
      <c r="H191" s="136"/>
      <c r="I191" s="136"/>
    </row>
    <row r="192" spans="1:9" s="107" customFormat="1" x14ac:dyDescent="0.25">
      <c r="A192" s="102">
        <f t="shared" si="10"/>
        <v>161</v>
      </c>
      <c r="B192" s="136"/>
      <c r="C192" s="137"/>
      <c r="D192" s="132" t="str">
        <f t="shared" si="11"/>
        <v/>
      </c>
      <c r="E192" s="136"/>
      <c r="F192" s="136"/>
      <c r="G192" s="138" t="str">
        <f t="shared" si="9"/>
        <v/>
      </c>
      <c r="H192" s="136"/>
      <c r="I192" s="136"/>
    </row>
    <row r="193" spans="1:9" s="107" customFormat="1" x14ac:dyDescent="0.25">
      <c r="A193" s="102">
        <f t="shared" si="10"/>
        <v>162</v>
      </c>
      <c r="B193" s="136"/>
      <c r="C193" s="136"/>
      <c r="D193" s="132" t="str">
        <f t="shared" si="11"/>
        <v/>
      </c>
      <c r="E193" s="136"/>
      <c r="F193" s="136"/>
      <c r="G193" s="138" t="str">
        <f t="shared" si="9"/>
        <v/>
      </c>
      <c r="H193" s="136"/>
      <c r="I193" s="136"/>
    </row>
    <row r="194" spans="1:9" s="107" customFormat="1" x14ac:dyDescent="0.25">
      <c r="A194" s="102">
        <f t="shared" si="10"/>
        <v>163</v>
      </c>
      <c r="B194" s="136"/>
      <c r="C194" s="137"/>
      <c r="D194" s="132" t="str">
        <f t="shared" si="11"/>
        <v/>
      </c>
      <c r="E194" s="136"/>
      <c r="F194" s="136"/>
      <c r="G194" s="138" t="str">
        <f t="shared" si="9"/>
        <v/>
      </c>
      <c r="H194" s="136"/>
      <c r="I194" s="136"/>
    </row>
    <row r="195" spans="1:9" s="107" customFormat="1" x14ac:dyDescent="0.25">
      <c r="A195" s="102">
        <f t="shared" si="10"/>
        <v>164</v>
      </c>
      <c r="B195" s="136"/>
      <c r="C195" s="136"/>
      <c r="D195" s="132" t="str">
        <f t="shared" si="11"/>
        <v/>
      </c>
      <c r="E195" s="136"/>
      <c r="F195" s="136"/>
      <c r="G195" s="138" t="str">
        <f t="shared" si="9"/>
        <v/>
      </c>
      <c r="H195" s="136"/>
      <c r="I195" s="136"/>
    </row>
    <row r="196" spans="1:9" s="107" customFormat="1" x14ac:dyDescent="0.25">
      <c r="A196" s="102">
        <f t="shared" si="10"/>
        <v>165</v>
      </c>
      <c r="B196" s="136"/>
      <c r="C196" s="137"/>
      <c r="D196" s="132" t="str">
        <f t="shared" si="11"/>
        <v/>
      </c>
      <c r="E196" s="136"/>
      <c r="F196" s="136"/>
      <c r="G196" s="138" t="str">
        <f t="shared" si="9"/>
        <v/>
      </c>
      <c r="H196" s="136"/>
      <c r="I196" s="136"/>
    </row>
    <row r="197" spans="1:9" s="107" customFormat="1" x14ac:dyDescent="0.25">
      <c r="A197" s="102">
        <f t="shared" si="10"/>
        <v>166</v>
      </c>
      <c r="B197" s="136"/>
      <c r="C197" s="136"/>
      <c r="D197" s="132" t="str">
        <f t="shared" si="11"/>
        <v/>
      </c>
      <c r="E197" s="136"/>
      <c r="F197" s="136"/>
      <c r="G197" s="138" t="str">
        <f t="shared" si="9"/>
        <v/>
      </c>
      <c r="H197" s="136"/>
      <c r="I197" s="136"/>
    </row>
    <row r="198" spans="1:9" s="107" customFormat="1" x14ac:dyDescent="0.25">
      <c r="A198" s="102">
        <f t="shared" si="10"/>
        <v>167</v>
      </c>
      <c r="B198" s="136"/>
      <c r="C198" s="137"/>
      <c r="D198" s="132" t="str">
        <f t="shared" si="11"/>
        <v/>
      </c>
      <c r="E198" s="136"/>
      <c r="F198" s="136"/>
      <c r="G198" s="138" t="str">
        <f t="shared" si="9"/>
        <v/>
      </c>
      <c r="H198" s="136"/>
      <c r="I198" s="136"/>
    </row>
    <row r="199" spans="1:9" s="107" customFormat="1" x14ac:dyDescent="0.25">
      <c r="A199" s="102">
        <f t="shared" si="10"/>
        <v>168</v>
      </c>
      <c r="B199" s="136"/>
      <c r="C199" s="136"/>
      <c r="D199" s="132" t="str">
        <f t="shared" si="11"/>
        <v/>
      </c>
      <c r="E199" s="136"/>
      <c r="F199" s="136"/>
      <c r="G199" s="138" t="str">
        <f t="shared" si="9"/>
        <v/>
      </c>
      <c r="H199" s="136"/>
      <c r="I199" s="136"/>
    </row>
    <row r="200" spans="1:9" s="107" customFormat="1" x14ac:dyDescent="0.25">
      <c r="A200" s="102">
        <f t="shared" si="10"/>
        <v>169</v>
      </c>
      <c r="B200" s="136"/>
      <c r="C200" s="137"/>
      <c r="D200" s="132" t="str">
        <f t="shared" si="11"/>
        <v/>
      </c>
      <c r="E200" s="136"/>
      <c r="F200" s="136"/>
      <c r="G200" s="138" t="str">
        <f t="shared" si="9"/>
        <v/>
      </c>
      <c r="H200" s="136"/>
      <c r="I200" s="136"/>
    </row>
    <row r="201" spans="1:9" s="107" customFormat="1" x14ac:dyDescent="0.25">
      <c r="A201" s="102">
        <f t="shared" si="10"/>
        <v>170</v>
      </c>
      <c r="B201" s="136"/>
      <c r="C201" s="136"/>
      <c r="D201" s="132" t="str">
        <f t="shared" si="11"/>
        <v/>
      </c>
      <c r="E201" s="136"/>
      <c r="F201" s="136"/>
      <c r="G201" s="138" t="str">
        <f t="shared" si="9"/>
        <v/>
      </c>
      <c r="H201" s="136"/>
      <c r="I201" s="136"/>
    </row>
    <row r="202" spans="1:9" s="107" customFormat="1" x14ac:dyDescent="0.25">
      <c r="A202" s="102">
        <f t="shared" si="10"/>
        <v>171</v>
      </c>
      <c r="B202" s="136"/>
      <c r="C202" s="137"/>
      <c r="D202" s="132" t="str">
        <f t="shared" si="11"/>
        <v/>
      </c>
      <c r="E202" s="136"/>
      <c r="F202" s="136"/>
      <c r="G202" s="138" t="str">
        <f t="shared" si="9"/>
        <v/>
      </c>
      <c r="H202" s="136"/>
      <c r="I202" s="136"/>
    </row>
    <row r="203" spans="1:9" s="107" customFormat="1" x14ac:dyDescent="0.25">
      <c r="A203" s="102">
        <f t="shared" si="10"/>
        <v>172</v>
      </c>
      <c r="B203" s="136"/>
      <c r="C203" s="137"/>
      <c r="D203" s="132" t="str">
        <f t="shared" si="11"/>
        <v/>
      </c>
      <c r="E203" s="136"/>
      <c r="F203" s="136"/>
      <c r="G203" s="138" t="str">
        <f t="shared" si="9"/>
        <v/>
      </c>
      <c r="H203" s="136"/>
      <c r="I203" s="136"/>
    </row>
    <row r="204" spans="1:9" s="107" customFormat="1" x14ac:dyDescent="0.25">
      <c r="A204" s="102">
        <f t="shared" si="10"/>
        <v>173</v>
      </c>
      <c r="B204" s="136"/>
      <c r="C204" s="136"/>
      <c r="D204" s="132" t="str">
        <f t="shared" si="11"/>
        <v/>
      </c>
      <c r="E204" s="136"/>
      <c r="F204" s="136"/>
      <c r="G204" s="138" t="str">
        <f t="shared" si="9"/>
        <v/>
      </c>
      <c r="H204" s="136"/>
      <c r="I204" s="136"/>
    </row>
    <row r="205" spans="1:9" s="107" customFormat="1" x14ac:dyDescent="0.25">
      <c r="A205" s="102">
        <f t="shared" si="10"/>
        <v>174</v>
      </c>
      <c r="B205" s="136"/>
      <c r="C205" s="137"/>
      <c r="D205" s="132" t="str">
        <f t="shared" si="11"/>
        <v/>
      </c>
      <c r="E205" s="136"/>
      <c r="F205" s="136"/>
      <c r="G205" s="138" t="str">
        <f t="shared" si="9"/>
        <v/>
      </c>
      <c r="H205" s="136"/>
      <c r="I205" s="136"/>
    </row>
    <row r="206" spans="1:9" s="107" customFormat="1" x14ac:dyDescent="0.25">
      <c r="A206" s="102">
        <f t="shared" si="10"/>
        <v>175</v>
      </c>
      <c r="B206" s="136"/>
      <c r="C206" s="136"/>
      <c r="D206" s="132" t="str">
        <f t="shared" si="11"/>
        <v/>
      </c>
      <c r="E206" s="136"/>
      <c r="F206" s="136"/>
      <c r="G206" s="138" t="str">
        <f t="shared" si="9"/>
        <v/>
      </c>
      <c r="H206" s="136"/>
      <c r="I206" s="136"/>
    </row>
    <row r="207" spans="1:9" s="107" customFormat="1" x14ac:dyDescent="0.25">
      <c r="A207" s="102">
        <f t="shared" si="10"/>
        <v>176</v>
      </c>
      <c r="B207" s="136"/>
      <c r="C207" s="137"/>
      <c r="D207" s="132" t="str">
        <f t="shared" si="11"/>
        <v/>
      </c>
      <c r="E207" s="136"/>
      <c r="F207" s="136"/>
      <c r="G207" s="138" t="str">
        <f t="shared" si="9"/>
        <v/>
      </c>
      <c r="H207" s="136"/>
      <c r="I207" s="136"/>
    </row>
    <row r="208" spans="1:9" s="107" customFormat="1" x14ac:dyDescent="0.25">
      <c r="A208" s="102">
        <f t="shared" si="10"/>
        <v>177</v>
      </c>
      <c r="B208" s="136"/>
      <c r="C208" s="136"/>
      <c r="D208" s="132" t="str">
        <f t="shared" si="11"/>
        <v/>
      </c>
      <c r="E208" s="136"/>
      <c r="F208" s="136"/>
      <c r="G208" s="138" t="str">
        <f t="shared" si="9"/>
        <v/>
      </c>
      <c r="H208" s="136"/>
      <c r="I208" s="136"/>
    </row>
    <row r="209" spans="1:9" s="107" customFormat="1" x14ac:dyDescent="0.25">
      <c r="A209" s="102">
        <f t="shared" si="10"/>
        <v>178</v>
      </c>
      <c r="B209" s="136"/>
      <c r="C209" s="137"/>
      <c r="D209" s="132" t="str">
        <f t="shared" si="11"/>
        <v/>
      </c>
      <c r="E209" s="136"/>
      <c r="F209" s="136"/>
      <c r="G209" s="138" t="str">
        <f t="shared" si="9"/>
        <v/>
      </c>
      <c r="H209" s="136"/>
      <c r="I209" s="136"/>
    </row>
    <row r="210" spans="1:9" s="107" customFormat="1" x14ac:dyDescent="0.25">
      <c r="A210" s="102">
        <f t="shared" si="10"/>
        <v>179</v>
      </c>
      <c r="B210" s="136"/>
      <c r="C210" s="136"/>
      <c r="D210" s="132" t="str">
        <f t="shared" si="11"/>
        <v/>
      </c>
      <c r="E210" s="136"/>
      <c r="F210" s="136"/>
      <c r="G210" s="138" t="str">
        <f t="shared" si="9"/>
        <v/>
      </c>
      <c r="H210" s="136"/>
      <c r="I210" s="136"/>
    </row>
    <row r="211" spans="1:9" s="107" customFormat="1" x14ac:dyDescent="0.25">
      <c r="A211" s="102">
        <f t="shared" si="10"/>
        <v>180</v>
      </c>
      <c r="B211" s="136"/>
      <c r="C211" s="137"/>
      <c r="D211" s="132" t="str">
        <f t="shared" si="11"/>
        <v/>
      </c>
      <c r="E211" s="136"/>
      <c r="F211" s="136"/>
      <c r="G211" s="138" t="str">
        <f t="shared" si="9"/>
        <v/>
      </c>
      <c r="H211" s="136"/>
      <c r="I211" s="136"/>
    </row>
    <row r="212" spans="1:9" s="107" customFormat="1" x14ac:dyDescent="0.25">
      <c r="A212" s="102">
        <f t="shared" si="10"/>
        <v>181</v>
      </c>
      <c r="B212" s="136"/>
      <c r="C212" s="136"/>
      <c r="D212" s="132" t="str">
        <f t="shared" si="11"/>
        <v/>
      </c>
      <c r="E212" s="136"/>
      <c r="F212" s="136"/>
      <c r="G212" s="138" t="str">
        <f t="shared" si="9"/>
        <v/>
      </c>
      <c r="H212" s="136"/>
      <c r="I212" s="136"/>
    </row>
    <row r="213" spans="1:9" s="107" customFormat="1" x14ac:dyDescent="0.25">
      <c r="A213" s="102">
        <f t="shared" si="10"/>
        <v>182</v>
      </c>
      <c r="B213" s="136"/>
      <c r="C213" s="137"/>
      <c r="D213" s="132" t="str">
        <f t="shared" si="11"/>
        <v/>
      </c>
      <c r="E213" s="136"/>
      <c r="F213" s="136"/>
      <c r="G213" s="138" t="str">
        <f t="shared" si="9"/>
        <v/>
      </c>
      <c r="H213" s="136"/>
      <c r="I213" s="136"/>
    </row>
    <row r="214" spans="1:9" s="107" customFormat="1" x14ac:dyDescent="0.25">
      <c r="A214" s="102">
        <f t="shared" si="10"/>
        <v>183</v>
      </c>
      <c r="B214" s="136"/>
      <c r="C214" s="136"/>
      <c r="D214" s="132" t="str">
        <f t="shared" si="11"/>
        <v/>
      </c>
      <c r="E214" s="136"/>
      <c r="F214" s="136"/>
      <c r="G214" s="138" t="str">
        <f t="shared" si="9"/>
        <v/>
      </c>
      <c r="H214" s="136"/>
      <c r="I214" s="136"/>
    </row>
    <row r="215" spans="1:9" s="107" customFormat="1" x14ac:dyDescent="0.25">
      <c r="A215" s="102">
        <f t="shared" si="10"/>
        <v>184</v>
      </c>
      <c r="B215" s="136"/>
      <c r="C215" s="137"/>
      <c r="D215" s="132" t="str">
        <f t="shared" si="11"/>
        <v/>
      </c>
      <c r="E215" s="136"/>
      <c r="F215" s="136"/>
      <c r="G215" s="138" t="str">
        <f t="shared" si="9"/>
        <v/>
      </c>
      <c r="H215" s="136"/>
      <c r="I215" s="136"/>
    </row>
    <row r="216" spans="1:9" s="107" customFormat="1" x14ac:dyDescent="0.25">
      <c r="A216" s="102">
        <f t="shared" si="10"/>
        <v>185</v>
      </c>
      <c r="B216" s="136"/>
      <c r="C216" s="136"/>
      <c r="D216" s="132" t="str">
        <f t="shared" si="11"/>
        <v/>
      </c>
      <c r="E216" s="136"/>
      <c r="F216" s="136"/>
      <c r="G216" s="138" t="str">
        <f t="shared" si="9"/>
        <v/>
      </c>
      <c r="H216" s="136"/>
      <c r="I216" s="136"/>
    </row>
    <row r="217" spans="1:9" s="107" customFormat="1" x14ac:dyDescent="0.25">
      <c r="A217" s="102">
        <f t="shared" si="10"/>
        <v>186</v>
      </c>
      <c r="B217" s="136"/>
      <c r="C217" s="137"/>
      <c r="D217" s="132" t="str">
        <f t="shared" si="11"/>
        <v/>
      </c>
      <c r="E217" s="136"/>
      <c r="F217" s="136"/>
      <c r="G217" s="138" t="str">
        <f t="shared" si="9"/>
        <v/>
      </c>
      <c r="H217" s="136"/>
      <c r="I217" s="136"/>
    </row>
    <row r="218" spans="1:9" s="107" customFormat="1" x14ac:dyDescent="0.25">
      <c r="A218" s="102">
        <f t="shared" si="10"/>
        <v>187</v>
      </c>
      <c r="B218" s="136"/>
      <c r="C218" s="136"/>
      <c r="D218" s="132" t="str">
        <f t="shared" si="11"/>
        <v/>
      </c>
      <c r="E218" s="136"/>
      <c r="F218" s="136"/>
      <c r="G218" s="138" t="str">
        <f t="shared" si="9"/>
        <v/>
      </c>
      <c r="H218" s="136"/>
      <c r="I218" s="136"/>
    </row>
    <row r="219" spans="1:9" s="107" customFormat="1" x14ac:dyDescent="0.25">
      <c r="A219" s="102">
        <f t="shared" si="10"/>
        <v>188</v>
      </c>
      <c r="B219" s="136"/>
      <c r="C219" s="137"/>
      <c r="D219" s="132" t="str">
        <f t="shared" si="11"/>
        <v/>
      </c>
      <c r="E219" s="136"/>
      <c r="F219" s="136"/>
      <c r="G219" s="138" t="str">
        <f t="shared" si="9"/>
        <v/>
      </c>
      <c r="H219" s="136"/>
      <c r="I219" s="136"/>
    </row>
    <row r="220" spans="1:9" s="107" customFormat="1" x14ac:dyDescent="0.25">
      <c r="A220" s="102">
        <f t="shared" si="10"/>
        <v>189</v>
      </c>
      <c r="B220" s="136"/>
      <c r="C220" s="136"/>
      <c r="D220" s="132" t="str">
        <f t="shared" si="11"/>
        <v/>
      </c>
      <c r="E220" s="136"/>
      <c r="F220" s="136"/>
      <c r="G220" s="138" t="str">
        <f t="shared" si="9"/>
        <v/>
      </c>
      <c r="H220" s="136"/>
      <c r="I220" s="136"/>
    </row>
    <row r="221" spans="1:9" s="107" customFormat="1" x14ac:dyDescent="0.25">
      <c r="A221" s="102">
        <f t="shared" si="10"/>
        <v>190</v>
      </c>
      <c r="B221" s="136"/>
      <c r="C221" s="137"/>
      <c r="D221" s="132" t="str">
        <f t="shared" si="11"/>
        <v/>
      </c>
      <c r="E221" s="136"/>
      <c r="F221" s="136"/>
      <c r="G221" s="138" t="str">
        <f t="shared" si="9"/>
        <v/>
      </c>
      <c r="H221" s="136"/>
      <c r="I221" s="136"/>
    </row>
    <row r="222" spans="1:9" s="107" customFormat="1" x14ac:dyDescent="0.25">
      <c r="A222" s="102">
        <f t="shared" si="10"/>
        <v>191</v>
      </c>
      <c r="B222" s="136"/>
      <c r="C222" s="136"/>
      <c r="D222" s="132" t="str">
        <f t="shared" si="11"/>
        <v/>
      </c>
      <c r="E222" s="136"/>
      <c r="F222" s="136"/>
      <c r="G222" s="138" t="str">
        <f t="shared" si="9"/>
        <v/>
      </c>
      <c r="H222" s="136"/>
      <c r="I222" s="136"/>
    </row>
    <row r="223" spans="1:9" s="107" customFormat="1" x14ac:dyDescent="0.25">
      <c r="A223" s="102">
        <f t="shared" si="10"/>
        <v>192</v>
      </c>
      <c r="B223" s="136"/>
      <c r="C223" s="137"/>
      <c r="D223" s="132" t="str">
        <f t="shared" si="11"/>
        <v/>
      </c>
      <c r="E223" s="136"/>
      <c r="F223" s="136"/>
      <c r="G223" s="138" t="str">
        <f t="shared" si="9"/>
        <v/>
      </c>
      <c r="H223" s="136"/>
      <c r="I223" s="136"/>
    </row>
    <row r="224" spans="1:9" s="107" customFormat="1" x14ac:dyDescent="0.25">
      <c r="A224" s="102">
        <f t="shared" si="10"/>
        <v>193</v>
      </c>
      <c r="B224" s="136"/>
      <c r="C224" s="137"/>
      <c r="D224" s="132" t="str">
        <f t="shared" si="11"/>
        <v/>
      </c>
      <c r="E224" s="136"/>
      <c r="F224" s="136"/>
      <c r="G224" s="138" t="str">
        <f t="shared" si="9"/>
        <v/>
      </c>
      <c r="H224" s="136"/>
      <c r="I224" s="136"/>
    </row>
    <row r="225" spans="1:9" s="107" customFormat="1" x14ac:dyDescent="0.25">
      <c r="A225" s="102">
        <f t="shared" si="10"/>
        <v>194</v>
      </c>
      <c r="B225" s="136"/>
      <c r="C225" s="136"/>
      <c r="D225" s="132" t="str">
        <f t="shared" si="11"/>
        <v/>
      </c>
      <c r="E225" s="136"/>
      <c r="F225" s="136"/>
      <c r="G225" s="138" t="str">
        <f t="shared" ref="G225:G244" si="12">IF(OR(TRIM(C225)="",TRIM(E225)=""),"",IF(TRIM(F225)="",DATEDIF(E225,$C$4,"D"),DATEDIF(E225,F225,"D")))</f>
        <v/>
      </c>
      <c r="H225" s="136"/>
      <c r="I225" s="136"/>
    </row>
    <row r="226" spans="1:9" s="107" customFormat="1" x14ac:dyDescent="0.25">
      <c r="A226" s="102">
        <f t="shared" si="10"/>
        <v>195</v>
      </c>
      <c r="B226" s="136"/>
      <c r="C226" s="137"/>
      <c r="D226" s="132" t="str">
        <f t="shared" si="11"/>
        <v/>
      </c>
      <c r="E226" s="136"/>
      <c r="F226" s="136"/>
      <c r="G226" s="138" t="str">
        <f t="shared" si="12"/>
        <v/>
      </c>
      <c r="H226" s="136"/>
      <c r="I226" s="136"/>
    </row>
    <row r="227" spans="1:9" s="107" customFormat="1" x14ac:dyDescent="0.25">
      <c r="A227" s="102">
        <f t="shared" si="10"/>
        <v>196</v>
      </c>
      <c r="B227" s="136"/>
      <c r="C227" s="136"/>
      <c r="D227" s="132" t="str">
        <f t="shared" si="11"/>
        <v/>
      </c>
      <c r="E227" s="136"/>
      <c r="F227" s="136"/>
      <c r="G227" s="138" t="str">
        <f t="shared" si="12"/>
        <v/>
      </c>
      <c r="H227" s="136"/>
      <c r="I227" s="136"/>
    </row>
    <row r="228" spans="1:9" s="107" customFormat="1" x14ac:dyDescent="0.25">
      <c r="A228" s="102">
        <f t="shared" si="10"/>
        <v>197</v>
      </c>
      <c r="B228" s="136"/>
      <c r="C228" s="137"/>
      <c r="D228" s="132" t="str">
        <f t="shared" si="11"/>
        <v/>
      </c>
      <c r="E228" s="136"/>
      <c r="F228" s="136"/>
      <c r="G228" s="138" t="str">
        <f t="shared" si="12"/>
        <v/>
      </c>
      <c r="H228" s="136"/>
      <c r="I228" s="136"/>
    </row>
    <row r="229" spans="1:9" s="107" customFormat="1" x14ac:dyDescent="0.25">
      <c r="A229" s="102">
        <f t="shared" si="10"/>
        <v>198</v>
      </c>
      <c r="B229" s="136"/>
      <c r="C229" s="136"/>
      <c r="D229" s="132" t="str">
        <f t="shared" si="11"/>
        <v/>
      </c>
      <c r="E229" s="136"/>
      <c r="F229" s="136"/>
      <c r="G229" s="138" t="str">
        <f t="shared" si="12"/>
        <v/>
      </c>
      <c r="H229" s="136"/>
      <c r="I229" s="136"/>
    </row>
    <row r="230" spans="1:9" s="107" customFormat="1" x14ac:dyDescent="0.25">
      <c r="A230" s="102">
        <f t="shared" si="10"/>
        <v>199</v>
      </c>
      <c r="B230" s="136"/>
      <c r="C230" s="137"/>
      <c r="D230" s="132" t="str">
        <f t="shared" si="11"/>
        <v/>
      </c>
      <c r="E230" s="136"/>
      <c r="F230" s="136"/>
      <c r="G230" s="138" t="str">
        <f t="shared" si="12"/>
        <v/>
      </c>
      <c r="H230" s="136"/>
      <c r="I230" s="136"/>
    </row>
    <row r="231" spans="1:9" s="107" customFormat="1" x14ac:dyDescent="0.25">
      <c r="A231" s="102">
        <f t="shared" si="10"/>
        <v>200</v>
      </c>
      <c r="B231" s="136"/>
      <c r="C231" s="136"/>
      <c r="D231" s="132" t="str">
        <f t="shared" si="11"/>
        <v/>
      </c>
      <c r="E231" s="136"/>
      <c r="F231" s="136"/>
      <c r="G231" s="138" t="str">
        <f t="shared" si="12"/>
        <v/>
      </c>
      <c r="H231" s="136"/>
      <c r="I231" s="136"/>
    </row>
    <row r="232" spans="1:9" s="107" customFormat="1" x14ac:dyDescent="0.25">
      <c r="A232" s="102">
        <f t="shared" si="10"/>
        <v>201</v>
      </c>
      <c r="B232" s="136"/>
      <c r="C232" s="137"/>
      <c r="D232" s="132" t="str">
        <f t="shared" si="11"/>
        <v/>
      </c>
      <c r="E232" s="136"/>
      <c r="F232" s="136"/>
      <c r="G232" s="138" t="str">
        <f t="shared" si="12"/>
        <v/>
      </c>
      <c r="H232" s="136"/>
      <c r="I232" s="136"/>
    </row>
    <row r="233" spans="1:9" s="107" customFormat="1" x14ac:dyDescent="0.25">
      <c r="A233" s="102">
        <f t="shared" si="10"/>
        <v>202</v>
      </c>
      <c r="B233" s="136"/>
      <c r="C233" s="136"/>
      <c r="D233" s="132" t="str">
        <f t="shared" si="11"/>
        <v/>
      </c>
      <c r="E233" s="136"/>
      <c r="F233" s="136"/>
      <c r="G233" s="138" t="str">
        <f t="shared" si="12"/>
        <v/>
      </c>
      <c r="H233" s="136"/>
      <c r="I233" s="136"/>
    </row>
    <row r="234" spans="1:9" s="107" customFormat="1" x14ac:dyDescent="0.25">
      <c r="A234" s="102">
        <f t="shared" si="10"/>
        <v>203</v>
      </c>
      <c r="B234" s="136"/>
      <c r="C234" s="137"/>
      <c r="D234" s="132" t="str">
        <f t="shared" si="11"/>
        <v/>
      </c>
      <c r="E234" s="136"/>
      <c r="F234" s="136"/>
      <c r="G234" s="138" t="str">
        <f t="shared" si="12"/>
        <v/>
      </c>
      <c r="H234" s="136"/>
      <c r="I234" s="136"/>
    </row>
    <row r="235" spans="1:9" s="107" customFormat="1" x14ac:dyDescent="0.25">
      <c r="A235" s="102">
        <f t="shared" si="10"/>
        <v>204</v>
      </c>
      <c r="B235" s="136"/>
      <c r="C235" s="136"/>
      <c r="D235" s="132" t="str">
        <f t="shared" si="11"/>
        <v/>
      </c>
      <c r="E235" s="136"/>
      <c r="F235" s="136"/>
      <c r="G235" s="138" t="str">
        <f t="shared" si="12"/>
        <v/>
      </c>
      <c r="H235" s="136"/>
      <c r="I235" s="136"/>
    </row>
    <row r="236" spans="1:9" s="107" customFormat="1" x14ac:dyDescent="0.25">
      <c r="A236" s="102">
        <f t="shared" si="10"/>
        <v>205</v>
      </c>
      <c r="B236" s="136"/>
      <c r="C236" s="137"/>
      <c r="D236" s="132" t="str">
        <f t="shared" si="11"/>
        <v/>
      </c>
      <c r="E236" s="136"/>
      <c r="F236" s="136"/>
      <c r="G236" s="138" t="str">
        <f t="shared" si="12"/>
        <v/>
      </c>
      <c r="H236" s="136"/>
      <c r="I236" s="136"/>
    </row>
    <row r="237" spans="1:9" s="107" customFormat="1" x14ac:dyDescent="0.25">
      <c r="A237" s="102">
        <f t="shared" si="10"/>
        <v>206</v>
      </c>
      <c r="B237" s="136"/>
      <c r="C237" s="136"/>
      <c r="D237" s="132" t="str">
        <f t="shared" si="11"/>
        <v/>
      </c>
      <c r="E237" s="136"/>
      <c r="F237" s="136"/>
      <c r="G237" s="138" t="str">
        <f t="shared" si="12"/>
        <v/>
      </c>
      <c r="H237" s="136"/>
      <c r="I237" s="136"/>
    </row>
    <row r="238" spans="1:9" s="107" customFormat="1" x14ac:dyDescent="0.25">
      <c r="A238" s="102">
        <f t="shared" si="10"/>
        <v>207</v>
      </c>
      <c r="B238" s="136"/>
      <c r="C238" s="137"/>
      <c r="D238" s="132" t="str">
        <f t="shared" si="11"/>
        <v/>
      </c>
      <c r="E238" s="136"/>
      <c r="F238" s="136"/>
      <c r="G238" s="138" t="str">
        <f t="shared" si="12"/>
        <v/>
      </c>
      <c r="H238" s="136"/>
      <c r="I238" s="136"/>
    </row>
    <row r="239" spans="1:9" s="107" customFormat="1" x14ac:dyDescent="0.25">
      <c r="A239" s="102">
        <f t="shared" si="10"/>
        <v>208</v>
      </c>
      <c r="B239" s="136"/>
      <c r="C239" s="136"/>
      <c r="D239" s="132" t="str">
        <f t="shared" si="11"/>
        <v/>
      </c>
      <c r="E239" s="136"/>
      <c r="F239" s="136"/>
      <c r="G239" s="138" t="str">
        <f t="shared" si="12"/>
        <v/>
      </c>
      <c r="H239" s="136"/>
      <c r="I239" s="136"/>
    </row>
    <row r="240" spans="1:9" s="107" customFormat="1" x14ac:dyDescent="0.25">
      <c r="A240" s="102">
        <f t="shared" si="10"/>
        <v>209</v>
      </c>
      <c r="B240" s="136"/>
      <c r="C240" s="137"/>
      <c r="D240" s="132" t="str">
        <f t="shared" si="11"/>
        <v/>
      </c>
      <c r="E240" s="136"/>
      <c r="F240" s="136"/>
      <c r="G240" s="138" t="str">
        <f t="shared" si="12"/>
        <v/>
      </c>
      <c r="H240" s="136"/>
      <c r="I240" s="136"/>
    </row>
    <row r="241" spans="1:9" s="107" customFormat="1" x14ac:dyDescent="0.25">
      <c r="A241" s="102">
        <f t="shared" si="10"/>
        <v>210</v>
      </c>
      <c r="B241" s="136"/>
      <c r="C241" s="136"/>
      <c r="D241" s="132" t="str">
        <f t="shared" si="11"/>
        <v/>
      </c>
      <c r="E241" s="136"/>
      <c r="F241" s="136"/>
      <c r="G241" s="138" t="str">
        <f t="shared" si="12"/>
        <v/>
      </c>
      <c r="H241" s="136"/>
      <c r="I241" s="136"/>
    </row>
    <row r="242" spans="1:9" s="107" customFormat="1" x14ac:dyDescent="0.25">
      <c r="A242" s="102">
        <f t="shared" si="10"/>
        <v>211</v>
      </c>
      <c r="B242" s="136"/>
      <c r="C242" s="137"/>
      <c r="D242" s="132" t="str">
        <f t="shared" si="11"/>
        <v/>
      </c>
      <c r="E242" s="136"/>
      <c r="F242" s="136"/>
      <c r="G242" s="138" t="str">
        <f t="shared" si="12"/>
        <v/>
      </c>
      <c r="H242" s="136"/>
      <c r="I242" s="136"/>
    </row>
    <row r="243" spans="1:9" s="107" customFormat="1" x14ac:dyDescent="0.25">
      <c r="A243" s="102">
        <f t="shared" si="10"/>
        <v>212</v>
      </c>
      <c r="B243" s="136"/>
      <c r="C243" s="136"/>
      <c r="D243" s="132" t="str">
        <f t="shared" si="11"/>
        <v/>
      </c>
      <c r="E243" s="136"/>
      <c r="F243" s="136"/>
      <c r="G243" s="138" t="str">
        <f t="shared" si="12"/>
        <v/>
      </c>
      <c r="H243" s="136"/>
      <c r="I243" s="136"/>
    </row>
    <row r="244" spans="1:9" s="107" customFormat="1" x14ac:dyDescent="0.25">
      <c r="A244" s="102">
        <f t="shared" si="10"/>
        <v>213</v>
      </c>
      <c r="B244" s="136"/>
      <c r="C244" s="137"/>
      <c r="D244" s="132" t="str">
        <f t="shared" si="11"/>
        <v/>
      </c>
      <c r="E244" s="136"/>
      <c r="F244" s="136"/>
      <c r="G244" s="138" t="str">
        <f t="shared" si="12"/>
        <v/>
      </c>
      <c r="H244" s="136"/>
      <c r="I244" s="136"/>
    </row>
    <row r="245" spans="1:9" s="107" customFormat="1" x14ac:dyDescent="0.25">
      <c r="B245" s="118"/>
      <c r="C245" s="120"/>
      <c r="D245" s="119"/>
      <c r="E245" s="118"/>
      <c r="F245" s="118"/>
      <c r="G245" s="118"/>
      <c r="H245" s="118"/>
      <c r="I245" s="118"/>
    </row>
    <row r="246" spans="1:9" s="107" customFormat="1" x14ac:dyDescent="0.25">
      <c r="A246" s="118"/>
      <c r="B246" s="118"/>
      <c r="C246" s="118"/>
      <c r="D246" s="119"/>
      <c r="E246" s="118"/>
      <c r="F246" s="118"/>
      <c r="G246" s="118"/>
      <c r="H246" s="118"/>
      <c r="I246" s="118"/>
    </row>
    <row r="247" spans="1:9" s="107" customFormat="1" x14ac:dyDescent="0.25">
      <c r="B247" s="118"/>
      <c r="C247" s="120"/>
      <c r="D247" s="119"/>
      <c r="E247" s="118"/>
      <c r="F247" s="118"/>
      <c r="G247" s="118"/>
      <c r="H247" s="118"/>
      <c r="I247" s="118"/>
    </row>
    <row r="248" spans="1:9" s="107" customFormat="1" x14ac:dyDescent="0.25">
      <c r="A248" s="118"/>
      <c r="B248" s="118"/>
      <c r="C248" s="118"/>
      <c r="D248" s="119"/>
      <c r="E248" s="118"/>
      <c r="F248" s="118"/>
      <c r="G248" s="118"/>
      <c r="H248" s="118"/>
      <c r="I248" s="118"/>
    </row>
    <row r="249" spans="1:9" s="107" customFormat="1" x14ac:dyDescent="0.25">
      <c r="B249" s="118"/>
      <c r="C249" s="120"/>
      <c r="D249" s="119"/>
      <c r="E249" s="118"/>
      <c r="F249" s="118"/>
      <c r="G249" s="118"/>
      <c r="H249" s="118"/>
      <c r="I249" s="118"/>
    </row>
    <row r="250" spans="1:9" s="107" customFormat="1" x14ac:dyDescent="0.25">
      <c r="A250" s="118"/>
      <c r="B250" s="118"/>
      <c r="C250" s="118"/>
      <c r="D250" s="119"/>
      <c r="E250" s="118"/>
      <c r="F250" s="118"/>
      <c r="G250" s="118"/>
      <c r="H250" s="118"/>
      <c r="I250" s="118"/>
    </row>
    <row r="251" spans="1:9" s="107" customFormat="1" x14ac:dyDescent="0.25">
      <c r="B251" s="118"/>
      <c r="C251" s="120"/>
      <c r="D251" s="119"/>
      <c r="E251" s="118"/>
      <c r="F251" s="118"/>
      <c r="G251" s="118"/>
      <c r="H251" s="118"/>
      <c r="I251" s="118"/>
    </row>
    <row r="252" spans="1:9" s="107" customFormat="1" x14ac:dyDescent="0.25">
      <c r="A252" s="118"/>
      <c r="B252" s="118"/>
      <c r="C252" s="118"/>
      <c r="D252" s="119"/>
      <c r="E252" s="118"/>
      <c r="F252" s="118"/>
      <c r="G252" s="118"/>
      <c r="H252" s="118"/>
      <c r="I252" s="118"/>
    </row>
    <row r="253" spans="1:9" s="107" customFormat="1" x14ac:dyDescent="0.25">
      <c r="B253" s="118"/>
      <c r="C253" s="120"/>
      <c r="D253" s="119"/>
      <c r="E253" s="118"/>
      <c r="F253" s="118"/>
      <c r="G253" s="118"/>
      <c r="H253" s="118"/>
      <c r="I253" s="118"/>
    </row>
    <row r="254" spans="1:9" s="107" customFormat="1" x14ac:dyDescent="0.25">
      <c r="A254" s="118"/>
      <c r="B254" s="118"/>
      <c r="C254" s="118"/>
      <c r="D254" s="119"/>
      <c r="E254" s="118"/>
      <c r="F254" s="118"/>
      <c r="G254" s="118"/>
      <c r="H254" s="118"/>
      <c r="I254" s="118"/>
    </row>
    <row r="255" spans="1:9" s="107" customFormat="1" x14ac:dyDescent="0.25">
      <c r="B255" s="118"/>
      <c r="C255" s="120"/>
      <c r="D255" s="119"/>
      <c r="E255" s="118"/>
      <c r="F255" s="118"/>
      <c r="G255" s="118"/>
      <c r="H255" s="118"/>
      <c r="I255" s="118"/>
    </row>
    <row r="256" spans="1:9" s="107" customFormat="1" x14ac:dyDescent="0.25">
      <c r="A256" s="118"/>
      <c r="B256" s="118"/>
      <c r="C256" s="118"/>
      <c r="D256" s="119"/>
      <c r="E256" s="118"/>
      <c r="F256" s="118"/>
      <c r="G256" s="118"/>
      <c r="H256" s="118"/>
      <c r="I256" s="118"/>
    </row>
    <row r="257" spans="1:9" s="107" customFormat="1" x14ac:dyDescent="0.25">
      <c r="B257" s="118"/>
      <c r="C257" s="120"/>
      <c r="D257" s="119"/>
      <c r="E257" s="118"/>
      <c r="F257" s="118"/>
      <c r="G257" s="118"/>
      <c r="H257" s="118"/>
      <c r="I257" s="118"/>
    </row>
    <row r="258" spans="1:9" s="107" customFormat="1" x14ac:dyDescent="0.25">
      <c r="A258" s="118"/>
      <c r="B258" s="118"/>
      <c r="C258" s="118"/>
      <c r="D258" s="119"/>
      <c r="E258" s="118"/>
      <c r="F258" s="118"/>
      <c r="G258" s="118"/>
      <c r="H258" s="118"/>
      <c r="I258" s="118"/>
    </row>
    <row r="259" spans="1:9" s="107" customFormat="1" x14ac:dyDescent="0.25">
      <c r="B259" s="118"/>
      <c r="C259" s="120"/>
      <c r="D259" s="119"/>
      <c r="E259" s="118"/>
      <c r="F259" s="118"/>
      <c r="G259" s="118"/>
      <c r="H259" s="118"/>
      <c r="I259" s="118"/>
    </row>
    <row r="260" spans="1:9" s="107" customFormat="1" x14ac:dyDescent="0.25">
      <c r="A260" s="118"/>
      <c r="B260" s="118"/>
      <c r="C260" s="118"/>
      <c r="D260" s="119"/>
      <c r="E260" s="118"/>
      <c r="F260" s="118"/>
      <c r="G260" s="118"/>
      <c r="H260" s="118"/>
      <c r="I260" s="118"/>
    </row>
    <row r="261" spans="1:9" s="107" customFormat="1" x14ac:dyDescent="0.25">
      <c r="B261" s="118"/>
      <c r="C261" s="120"/>
      <c r="D261" s="119"/>
      <c r="E261" s="118"/>
      <c r="F261" s="118"/>
      <c r="G261" s="118"/>
      <c r="H261" s="118"/>
      <c r="I261" s="118"/>
    </row>
    <row r="262" spans="1:9" s="107" customFormat="1" x14ac:dyDescent="0.25">
      <c r="A262" s="118"/>
      <c r="B262" s="118"/>
      <c r="C262" s="118"/>
      <c r="D262" s="119"/>
      <c r="E262" s="118"/>
      <c r="F262" s="118"/>
      <c r="G262" s="118"/>
      <c r="H262" s="118"/>
      <c r="I262" s="118"/>
    </row>
    <row r="263" spans="1:9" s="107" customFormat="1" x14ac:dyDescent="0.25">
      <c r="B263" s="118"/>
      <c r="C263" s="120"/>
      <c r="D263" s="119"/>
      <c r="E263" s="118"/>
      <c r="F263" s="118"/>
      <c r="G263" s="118"/>
      <c r="H263" s="118"/>
      <c r="I263" s="118"/>
    </row>
    <row r="264" spans="1:9" s="107" customFormat="1" x14ac:dyDescent="0.25">
      <c r="A264" s="118"/>
      <c r="B264" s="118"/>
      <c r="C264" s="118"/>
      <c r="D264" s="119"/>
      <c r="E264" s="118"/>
      <c r="F264" s="118"/>
      <c r="G264" s="118"/>
      <c r="H264" s="118"/>
      <c r="I264" s="118"/>
    </row>
    <row r="265" spans="1:9" s="107" customFormat="1" x14ac:dyDescent="0.25">
      <c r="B265" s="118"/>
      <c r="C265" s="120"/>
      <c r="D265" s="119"/>
      <c r="E265" s="118"/>
      <c r="F265" s="118"/>
      <c r="G265" s="118"/>
      <c r="H265" s="118"/>
      <c r="I265" s="118"/>
    </row>
    <row r="266" spans="1:9" s="107" customFormat="1" x14ac:dyDescent="0.25">
      <c r="A266" s="118"/>
      <c r="B266" s="118"/>
      <c r="C266" s="118"/>
      <c r="D266" s="119"/>
      <c r="E266" s="118"/>
      <c r="F266" s="118"/>
      <c r="G266" s="118"/>
      <c r="H266" s="118"/>
      <c r="I266" s="118"/>
    </row>
    <row r="267" spans="1:9" s="107" customFormat="1" x14ac:dyDescent="0.25">
      <c r="B267" s="118"/>
      <c r="C267" s="120"/>
      <c r="D267" s="119"/>
      <c r="E267" s="118"/>
      <c r="F267" s="118"/>
      <c r="G267" s="118"/>
      <c r="H267" s="118"/>
      <c r="I267" s="118"/>
    </row>
    <row r="268" spans="1:9" s="107" customFormat="1" x14ac:dyDescent="0.25">
      <c r="A268" s="118"/>
      <c r="B268" s="118"/>
      <c r="C268" s="118"/>
      <c r="D268" s="119"/>
      <c r="E268" s="118"/>
      <c r="F268" s="118"/>
      <c r="G268" s="118"/>
      <c r="H268" s="118"/>
      <c r="I268" s="118"/>
    </row>
    <row r="269" spans="1:9" s="107" customFormat="1" x14ac:dyDescent="0.25">
      <c r="B269" s="118"/>
      <c r="C269" s="120"/>
      <c r="D269" s="119"/>
      <c r="E269" s="118"/>
      <c r="F269" s="118"/>
      <c r="G269" s="118"/>
      <c r="H269" s="118"/>
      <c r="I269" s="118"/>
    </row>
    <row r="270" spans="1:9" s="107" customFormat="1" x14ac:dyDescent="0.25">
      <c r="A270" s="118"/>
      <c r="B270" s="118"/>
      <c r="C270" s="118"/>
      <c r="D270" s="119"/>
      <c r="E270" s="118"/>
      <c r="F270" s="118"/>
      <c r="G270" s="118"/>
      <c r="H270" s="118"/>
      <c r="I270" s="118"/>
    </row>
    <row r="271" spans="1:9" s="107" customFormat="1" x14ac:dyDescent="0.25">
      <c r="B271" s="118"/>
      <c r="C271" s="120"/>
      <c r="D271" s="119"/>
      <c r="E271" s="118"/>
      <c r="F271" s="118"/>
      <c r="G271" s="118"/>
      <c r="H271" s="118"/>
      <c r="I271" s="118"/>
    </row>
    <row r="272" spans="1:9" s="107" customFormat="1" x14ac:dyDescent="0.25">
      <c r="A272" s="118"/>
      <c r="B272" s="118"/>
      <c r="C272" s="118"/>
      <c r="D272" s="119"/>
      <c r="E272" s="118"/>
      <c r="F272" s="118"/>
      <c r="G272" s="118"/>
      <c r="H272" s="118"/>
      <c r="I272" s="118"/>
    </row>
    <row r="273" spans="1:9" s="107" customFormat="1" x14ac:dyDescent="0.25">
      <c r="B273" s="118"/>
      <c r="C273" s="120"/>
      <c r="D273" s="119"/>
      <c r="E273" s="118"/>
      <c r="F273" s="118"/>
      <c r="G273" s="118"/>
      <c r="H273" s="118"/>
      <c r="I273" s="118"/>
    </row>
    <row r="274" spans="1:9" s="107" customFormat="1" x14ac:dyDescent="0.25">
      <c r="A274" s="118"/>
      <c r="B274" s="118"/>
      <c r="C274" s="118"/>
      <c r="D274" s="119"/>
      <c r="E274" s="118"/>
      <c r="F274" s="118"/>
      <c r="G274" s="118"/>
      <c r="H274" s="118"/>
      <c r="I274" s="118"/>
    </row>
    <row r="275" spans="1:9" s="107" customFormat="1" x14ac:dyDescent="0.25">
      <c r="B275" s="118"/>
      <c r="C275" s="120"/>
      <c r="D275" s="119"/>
      <c r="E275" s="118"/>
      <c r="F275" s="118"/>
      <c r="G275" s="118"/>
      <c r="H275" s="118"/>
      <c r="I275" s="118"/>
    </row>
    <row r="276" spans="1:9" s="107" customFormat="1" x14ac:dyDescent="0.25">
      <c r="A276" s="118"/>
      <c r="B276" s="118"/>
      <c r="C276" s="118"/>
      <c r="D276" s="119"/>
      <c r="E276" s="118"/>
      <c r="F276" s="118"/>
      <c r="G276" s="118"/>
      <c r="H276" s="118"/>
      <c r="I276" s="118"/>
    </row>
    <row r="277" spans="1:9" s="107" customFormat="1" x14ac:dyDescent="0.25">
      <c r="B277" s="118"/>
      <c r="C277" s="120"/>
      <c r="D277" s="119"/>
      <c r="E277" s="118"/>
      <c r="F277" s="118"/>
      <c r="G277" s="118"/>
      <c r="H277" s="118"/>
      <c r="I277" s="118"/>
    </row>
    <row r="278" spans="1:9" s="107" customFormat="1" x14ac:dyDescent="0.25">
      <c r="A278" s="118"/>
      <c r="B278" s="118"/>
      <c r="C278" s="118"/>
      <c r="D278" s="119"/>
      <c r="E278" s="118"/>
      <c r="F278" s="118"/>
      <c r="G278" s="118"/>
      <c r="H278" s="118"/>
      <c r="I278" s="118"/>
    </row>
    <row r="279" spans="1:9" s="107" customFormat="1" x14ac:dyDescent="0.25">
      <c r="D279" s="108"/>
    </row>
    <row r="280" spans="1:9" s="107" customFormat="1" x14ac:dyDescent="0.25">
      <c r="D280" s="108"/>
    </row>
    <row r="281" spans="1:9" s="107" customFormat="1" x14ac:dyDescent="0.25">
      <c r="D281" s="108"/>
    </row>
    <row r="282" spans="1:9" s="107" customFormat="1" x14ac:dyDescent="0.25">
      <c r="D282" s="108"/>
    </row>
    <row r="283" spans="1:9" s="107" customFormat="1" x14ac:dyDescent="0.25">
      <c r="D283" s="108"/>
    </row>
    <row r="284" spans="1:9" s="107" customFormat="1" x14ac:dyDescent="0.25">
      <c r="D284" s="108"/>
    </row>
    <row r="285" spans="1:9" s="107" customFormat="1" x14ac:dyDescent="0.25">
      <c r="D285" s="108"/>
    </row>
    <row r="286" spans="1:9" s="107" customFormat="1" x14ac:dyDescent="0.25">
      <c r="D286" s="108"/>
    </row>
    <row r="287" spans="1:9" s="107" customFormat="1" x14ac:dyDescent="0.25">
      <c r="D287" s="108"/>
    </row>
    <row r="288" spans="1:9" s="107" customFormat="1" x14ac:dyDescent="0.25">
      <c r="D288" s="108"/>
    </row>
    <row r="289" spans="4:4" s="107" customFormat="1" x14ac:dyDescent="0.25">
      <c r="D289" s="108"/>
    </row>
    <row r="290" spans="4:4" s="107" customFormat="1" x14ac:dyDescent="0.25">
      <c r="D290" s="108"/>
    </row>
    <row r="291" spans="4:4" s="107" customFormat="1" x14ac:dyDescent="0.25">
      <c r="D291" s="108"/>
    </row>
    <row r="292" spans="4:4" s="107" customFormat="1" x14ac:dyDescent="0.25">
      <c r="D292" s="108"/>
    </row>
    <row r="293" spans="4:4" s="107" customFormat="1" x14ac:dyDescent="0.25">
      <c r="D293" s="108"/>
    </row>
    <row r="294" spans="4:4" s="107" customFormat="1" x14ac:dyDescent="0.25">
      <c r="D294" s="108"/>
    </row>
    <row r="295" spans="4:4" s="107" customFormat="1" x14ac:dyDescent="0.25">
      <c r="D295" s="108"/>
    </row>
    <row r="296" spans="4:4" s="107" customFormat="1" x14ac:dyDescent="0.25">
      <c r="D296" s="108"/>
    </row>
    <row r="297" spans="4:4" s="107" customFormat="1" x14ac:dyDescent="0.25">
      <c r="D297" s="108"/>
    </row>
    <row r="298" spans="4:4" s="107" customFormat="1" x14ac:dyDescent="0.25">
      <c r="D298" s="108"/>
    </row>
    <row r="299" spans="4:4" s="107" customFormat="1" x14ac:dyDescent="0.25">
      <c r="D299" s="108"/>
    </row>
    <row r="300" spans="4:4" s="107" customFormat="1" x14ac:dyDescent="0.25">
      <c r="D300" s="108"/>
    </row>
    <row r="301" spans="4:4" s="107" customFormat="1" x14ac:dyDescent="0.25">
      <c r="D301" s="108"/>
    </row>
    <row r="302" spans="4:4" s="107" customFormat="1" x14ac:dyDescent="0.25">
      <c r="D302" s="108"/>
    </row>
    <row r="303" spans="4:4" s="107" customFormat="1" x14ac:dyDescent="0.25">
      <c r="D303" s="108"/>
    </row>
    <row r="304" spans="4:4" s="107" customFormat="1" x14ac:dyDescent="0.25">
      <c r="D304" s="108"/>
    </row>
    <row r="305" spans="4:4" s="107" customFormat="1" x14ac:dyDescent="0.25">
      <c r="D305" s="108"/>
    </row>
    <row r="306" spans="4:4" x14ac:dyDescent="0.25">
      <c r="D306" s="109"/>
    </row>
    <row r="307" spans="4:4" x14ac:dyDescent="0.25">
      <c r="D307" s="109"/>
    </row>
    <row r="308" spans="4:4" x14ac:dyDescent="0.25">
      <c r="D308" s="109"/>
    </row>
    <row r="309" spans="4:4" x14ac:dyDescent="0.25">
      <c r="D309" s="109"/>
    </row>
    <row r="310" spans="4:4" x14ac:dyDescent="0.25">
      <c r="D310" s="109"/>
    </row>
    <row r="311" spans="4:4" x14ac:dyDescent="0.25">
      <c r="D311" s="109"/>
    </row>
    <row r="312" spans="4:4" x14ac:dyDescent="0.25">
      <c r="D312" s="109"/>
    </row>
    <row r="313" spans="4:4" x14ac:dyDescent="0.25">
      <c r="D313" s="109"/>
    </row>
    <row r="314" spans="4:4" x14ac:dyDescent="0.25">
      <c r="D314" s="109"/>
    </row>
    <row r="315" spans="4:4" x14ac:dyDescent="0.25">
      <c r="D315" s="109"/>
    </row>
    <row r="316" spans="4:4" x14ac:dyDescent="0.25">
      <c r="D316" s="109"/>
    </row>
    <row r="317" spans="4:4" x14ac:dyDescent="0.25">
      <c r="D317" s="109"/>
    </row>
    <row r="318" spans="4:4" x14ac:dyDescent="0.25">
      <c r="D318" s="109"/>
    </row>
    <row r="319" spans="4:4" x14ac:dyDescent="0.25">
      <c r="D319" s="109"/>
    </row>
    <row r="320" spans="4:4" x14ac:dyDescent="0.25">
      <c r="D320" s="109"/>
    </row>
    <row r="321" spans="4:4" x14ac:dyDescent="0.25">
      <c r="D321" s="109"/>
    </row>
    <row r="322" spans="4:4" x14ac:dyDescent="0.25">
      <c r="D322" s="109"/>
    </row>
    <row r="323" spans="4:4" x14ac:dyDescent="0.25">
      <c r="D323" s="109"/>
    </row>
    <row r="324" spans="4:4" x14ac:dyDescent="0.25">
      <c r="D324" s="109"/>
    </row>
    <row r="325" spans="4:4" x14ac:dyDescent="0.25">
      <c r="D325" s="109"/>
    </row>
    <row r="326" spans="4:4" x14ac:dyDescent="0.25">
      <c r="D326" s="109"/>
    </row>
    <row r="327" spans="4:4" x14ac:dyDescent="0.25">
      <c r="D327" s="109"/>
    </row>
    <row r="328" spans="4:4" x14ac:dyDescent="0.25">
      <c r="D328" s="109"/>
    </row>
    <row r="329" spans="4:4" x14ac:dyDescent="0.25">
      <c r="D329" s="109"/>
    </row>
    <row r="330" spans="4:4" x14ac:dyDescent="0.25">
      <c r="D330" s="109"/>
    </row>
    <row r="331" spans="4:4" x14ac:dyDescent="0.25">
      <c r="D331" s="109"/>
    </row>
    <row r="332" spans="4:4" x14ac:dyDescent="0.25">
      <c r="D332" s="109"/>
    </row>
    <row r="333" spans="4:4" x14ac:dyDescent="0.25">
      <c r="D333" s="109"/>
    </row>
    <row r="334" spans="4:4" x14ac:dyDescent="0.25">
      <c r="D334" s="109"/>
    </row>
    <row r="335" spans="4:4" x14ac:dyDescent="0.25">
      <c r="D335" s="109"/>
    </row>
    <row r="336" spans="4:4" x14ac:dyDescent="0.25">
      <c r="D336" s="109"/>
    </row>
    <row r="337" spans="4:4" x14ac:dyDescent="0.25">
      <c r="D337" s="109"/>
    </row>
    <row r="338" spans="4:4" x14ac:dyDescent="0.25">
      <c r="D338" s="109"/>
    </row>
    <row r="339" spans="4:4" x14ac:dyDescent="0.25">
      <c r="D339" s="109"/>
    </row>
    <row r="340" spans="4:4" x14ac:dyDescent="0.25">
      <c r="D340" s="109"/>
    </row>
    <row r="341" spans="4:4" x14ac:dyDescent="0.25">
      <c r="D341" s="109"/>
    </row>
    <row r="342" spans="4:4" x14ac:dyDescent="0.25">
      <c r="D342" s="109"/>
    </row>
    <row r="343" spans="4:4" x14ac:dyDescent="0.25">
      <c r="D343" s="109"/>
    </row>
    <row r="344" spans="4:4" x14ac:dyDescent="0.25">
      <c r="D344" s="109"/>
    </row>
    <row r="345" spans="4:4" x14ac:dyDescent="0.25">
      <c r="D345" s="109"/>
    </row>
    <row r="346" spans="4:4" x14ac:dyDescent="0.25">
      <c r="D346" s="109"/>
    </row>
    <row r="347" spans="4:4" x14ac:dyDescent="0.25">
      <c r="D347" s="109"/>
    </row>
    <row r="348" spans="4:4" x14ac:dyDescent="0.25">
      <c r="D348" s="109"/>
    </row>
    <row r="349" spans="4:4" x14ac:dyDescent="0.25">
      <c r="D349" s="109"/>
    </row>
    <row r="350" spans="4:4" x14ac:dyDescent="0.25">
      <c r="D350" s="109"/>
    </row>
    <row r="351" spans="4:4" x14ac:dyDescent="0.25">
      <c r="D351" s="109"/>
    </row>
    <row r="352" spans="4:4" x14ac:dyDescent="0.25">
      <c r="D352" s="109"/>
    </row>
    <row r="353" spans="4:4" x14ac:dyDescent="0.25">
      <c r="D353" s="110"/>
    </row>
    <row r="354" spans="4:4" x14ac:dyDescent="0.25">
      <c r="D354" s="110"/>
    </row>
    <row r="355" spans="4:4" x14ac:dyDescent="0.25">
      <c r="D355" s="110"/>
    </row>
    <row r="356" spans="4:4" x14ac:dyDescent="0.25">
      <c r="D356" s="110"/>
    </row>
    <row r="357" spans="4:4" x14ac:dyDescent="0.25">
      <c r="D357" s="110"/>
    </row>
    <row r="358" spans="4:4" x14ac:dyDescent="0.25">
      <c r="D358" s="110"/>
    </row>
    <row r="359" spans="4:4" x14ac:dyDescent="0.25">
      <c r="D359" s="110"/>
    </row>
    <row r="360" spans="4:4" x14ac:dyDescent="0.25">
      <c r="D360" s="110"/>
    </row>
    <row r="361" spans="4:4" x14ac:dyDescent="0.25">
      <c r="D361" s="110"/>
    </row>
    <row r="362" spans="4:4" x14ac:dyDescent="0.25">
      <c r="D362" s="110"/>
    </row>
    <row r="363" spans="4:4" x14ac:dyDescent="0.25">
      <c r="D363" s="110"/>
    </row>
    <row r="364" spans="4:4" x14ac:dyDescent="0.25">
      <c r="D364" s="110"/>
    </row>
    <row r="365" spans="4:4" x14ac:dyDescent="0.25">
      <c r="D365" s="110"/>
    </row>
    <row r="366" spans="4:4" x14ac:dyDescent="0.25">
      <c r="D366" s="110"/>
    </row>
    <row r="367" spans="4:4" x14ac:dyDescent="0.25">
      <c r="D367" s="110"/>
    </row>
    <row r="368" spans="4:4" x14ac:dyDescent="0.25">
      <c r="D368" s="110"/>
    </row>
    <row r="369" spans="4:4" x14ac:dyDescent="0.25">
      <c r="D369" s="110"/>
    </row>
    <row r="370" spans="4:4" x14ac:dyDescent="0.25">
      <c r="D370" s="110"/>
    </row>
    <row r="371" spans="4:4" x14ac:dyDescent="0.25">
      <c r="D371" s="110"/>
    </row>
    <row r="372" spans="4:4" x14ac:dyDescent="0.25">
      <c r="D372" s="110"/>
    </row>
    <row r="373" spans="4:4" x14ac:dyDescent="0.25">
      <c r="D373" s="110"/>
    </row>
    <row r="374" spans="4:4" x14ac:dyDescent="0.25">
      <c r="D374" s="110"/>
    </row>
    <row r="375" spans="4:4" x14ac:dyDescent="0.25">
      <c r="D375" s="110"/>
    </row>
    <row r="376" spans="4:4" x14ac:dyDescent="0.25">
      <c r="D376" s="110"/>
    </row>
    <row r="377" spans="4:4" x14ac:dyDescent="0.25">
      <c r="D377" s="110"/>
    </row>
    <row r="378" spans="4:4" x14ac:dyDescent="0.25">
      <c r="D378" s="110"/>
    </row>
    <row r="379" spans="4:4" x14ac:dyDescent="0.25">
      <c r="D379" s="110"/>
    </row>
    <row r="380" spans="4:4" x14ac:dyDescent="0.25">
      <c r="D380" s="110"/>
    </row>
    <row r="381" spans="4:4" x14ac:dyDescent="0.25">
      <c r="D381" s="110"/>
    </row>
    <row r="382" spans="4:4" x14ac:dyDescent="0.25">
      <c r="D382" s="110"/>
    </row>
    <row r="383" spans="4:4" x14ac:dyDescent="0.25">
      <c r="D383" s="110"/>
    </row>
    <row r="384" spans="4:4" x14ac:dyDescent="0.25">
      <c r="D384" s="110"/>
    </row>
    <row r="385" spans="4:4" x14ac:dyDescent="0.25">
      <c r="D385" s="110"/>
    </row>
    <row r="386" spans="4:4" x14ac:dyDescent="0.25">
      <c r="D386" s="110"/>
    </row>
    <row r="387" spans="4:4" x14ac:dyDescent="0.25">
      <c r="D387" s="110"/>
    </row>
    <row r="388" spans="4:4" x14ac:dyDescent="0.25">
      <c r="D388" s="110"/>
    </row>
    <row r="389" spans="4:4" x14ac:dyDescent="0.25">
      <c r="D389" s="110"/>
    </row>
    <row r="390" spans="4:4" x14ac:dyDescent="0.25">
      <c r="D390" s="110"/>
    </row>
    <row r="391" spans="4:4" x14ac:dyDescent="0.25">
      <c r="D391" s="110"/>
    </row>
    <row r="392" spans="4:4" x14ac:dyDescent="0.25">
      <c r="D392" s="110"/>
    </row>
    <row r="393" spans="4:4" x14ac:dyDescent="0.25">
      <c r="D393" s="110"/>
    </row>
    <row r="394" spans="4:4" x14ac:dyDescent="0.25">
      <c r="D394" s="110"/>
    </row>
    <row r="395" spans="4:4" x14ac:dyDescent="0.25">
      <c r="D395" s="110"/>
    </row>
    <row r="396" spans="4:4" x14ac:dyDescent="0.25">
      <c r="D396" s="110"/>
    </row>
    <row r="397" spans="4:4" x14ac:dyDescent="0.25">
      <c r="D397" s="110"/>
    </row>
    <row r="398" spans="4:4" x14ac:dyDescent="0.25">
      <c r="D398" s="110"/>
    </row>
    <row r="399" spans="4:4" x14ac:dyDescent="0.25">
      <c r="D399" s="110"/>
    </row>
    <row r="400" spans="4:4" x14ac:dyDescent="0.25">
      <c r="D400" s="110"/>
    </row>
    <row r="401" spans="4:4" x14ac:dyDescent="0.25">
      <c r="D401" s="110"/>
    </row>
    <row r="402" spans="4:4" x14ac:dyDescent="0.25">
      <c r="D402" s="110"/>
    </row>
    <row r="403" spans="4:4" x14ac:dyDescent="0.25">
      <c r="D403" s="110"/>
    </row>
    <row r="404" spans="4:4" x14ac:dyDescent="0.25">
      <c r="D404" s="110"/>
    </row>
    <row r="405" spans="4:4" x14ac:dyDescent="0.25">
      <c r="D405" s="110"/>
    </row>
    <row r="406" spans="4:4" x14ac:dyDescent="0.25">
      <c r="D406" s="110"/>
    </row>
    <row r="407" spans="4:4" x14ac:dyDescent="0.25">
      <c r="D407" s="110"/>
    </row>
    <row r="408" spans="4:4" x14ac:dyDescent="0.25">
      <c r="D408" s="110"/>
    </row>
    <row r="409" spans="4:4" x14ac:dyDescent="0.25">
      <c r="D409" s="110"/>
    </row>
    <row r="410" spans="4:4" x14ac:dyDescent="0.25">
      <c r="D410" s="110"/>
    </row>
    <row r="411" spans="4:4" x14ac:dyDescent="0.25">
      <c r="D411" s="110"/>
    </row>
    <row r="412" spans="4:4" x14ac:dyDescent="0.25">
      <c r="D412" s="110"/>
    </row>
    <row r="413" spans="4:4" x14ac:dyDescent="0.25">
      <c r="D413" s="110"/>
    </row>
    <row r="414" spans="4:4" x14ac:dyDescent="0.25">
      <c r="D414" s="110"/>
    </row>
    <row r="415" spans="4:4" x14ac:dyDescent="0.25">
      <c r="D415" s="110"/>
    </row>
    <row r="416" spans="4:4" x14ac:dyDescent="0.25">
      <c r="D416" s="110"/>
    </row>
    <row r="417" spans="4:4" x14ac:dyDescent="0.25">
      <c r="D417" s="110"/>
    </row>
    <row r="418" spans="4:4" x14ac:dyDescent="0.25">
      <c r="D418" s="110"/>
    </row>
    <row r="419" spans="4:4" x14ac:dyDescent="0.25">
      <c r="D419" s="110"/>
    </row>
    <row r="420" spans="4:4" x14ac:dyDescent="0.25">
      <c r="D420" s="110"/>
    </row>
    <row r="421" spans="4:4" x14ac:dyDescent="0.25">
      <c r="D421" s="110"/>
    </row>
    <row r="422" spans="4:4" x14ac:dyDescent="0.25">
      <c r="D422" s="110"/>
    </row>
    <row r="423" spans="4:4" x14ac:dyDescent="0.25">
      <c r="D423" s="110"/>
    </row>
    <row r="424" spans="4:4" x14ac:dyDescent="0.25">
      <c r="D424" s="110"/>
    </row>
    <row r="425" spans="4:4" x14ac:dyDescent="0.25">
      <c r="D425" s="110"/>
    </row>
    <row r="426" spans="4:4" x14ac:dyDescent="0.25">
      <c r="D426" s="110"/>
    </row>
    <row r="427" spans="4:4" x14ac:dyDescent="0.25">
      <c r="D427" s="110"/>
    </row>
    <row r="428" spans="4:4" x14ac:dyDescent="0.25">
      <c r="D428" s="110"/>
    </row>
    <row r="429" spans="4:4" x14ac:dyDescent="0.25">
      <c r="D429" s="110"/>
    </row>
    <row r="430" spans="4:4" x14ac:dyDescent="0.25">
      <c r="D430" s="110"/>
    </row>
    <row r="431" spans="4:4" x14ac:dyDescent="0.25">
      <c r="D431" s="110"/>
    </row>
    <row r="432" spans="4:4" x14ac:dyDescent="0.25">
      <c r="D432" s="110"/>
    </row>
    <row r="433" spans="4:4" x14ac:dyDescent="0.25">
      <c r="D433" s="110"/>
    </row>
    <row r="434" spans="4:4" x14ac:dyDescent="0.25">
      <c r="D434" s="110"/>
    </row>
    <row r="435" spans="4:4" x14ac:dyDescent="0.25">
      <c r="D435" s="110"/>
    </row>
    <row r="436" spans="4:4" x14ac:dyDescent="0.25">
      <c r="D436" s="110"/>
    </row>
    <row r="437" spans="4:4" x14ac:dyDescent="0.25">
      <c r="D437" s="110"/>
    </row>
    <row r="438" spans="4:4" x14ac:dyDescent="0.25">
      <c r="D438" s="110"/>
    </row>
    <row r="439" spans="4:4" x14ac:dyDescent="0.25">
      <c r="D439" s="110"/>
    </row>
    <row r="440" spans="4:4" x14ac:dyDescent="0.25">
      <c r="D440" s="110"/>
    </row>
    <row r="441" spans="4:4" x14ac:dyDescent="0.25">
      <c r="D441" s="110"/>
    </row>
    <row r="442" spans="4:4" x14ac:dyDescent="0.25">
      <c r="D442" s="110"/>
    </row>
    <row r="443" spans="4:4" x14ac:dyDescent="0.25">
      <c r="D443" s="110"/>
    </row>
    <row r="444" spans="4:4" x14ac:dyDescent="0.25">
      <c r="D444" s="110"/>
    </row>
    <row r="445" spans="4:4" x14ac:dyDescent="0.25">
      <c r="D445" s="110"/>
    </row>
    <row r="446" spans="4:4" x14ac:dyDescent="0.25">
      <c r="D446" s="110"/>
    </row>
    <row r="447" spans="4:4" x14ac:dyDescent="0.25">
      <c r="D447" s="110"/>
    </row>
    <row r="448" spans="4:4" x14ac:dyDescent="0.25">
      <c r="D448" s="110"/>
    </row>
    <row r="449" spans="4:4" x14ac:dyDescent="0.25">
      <c r="D449" s="110"/>
    </row>
    <row r="450" spans="4:4" x14ac:dyDescent="0.25">
      <c r="D450" s="110"/>
    </row>
    <row r="451" spans="4:4" x14ac:dyDescent="0.25">
      <c r="D451" s="110"/>
    </row>
    <row r="452" spans="4:4" x14ac:dyDescent="0.25">
      <c r="D452" s="110"/>
    </row>
    <row r="453" spans="4:4" x14ac:dyDescent="0.25">
      <c r="D453" s="110"/>
    </row>
    <row r="454" spans="4:4" x14ac:dyDescent="0.25">
      <c r="D454" s="110"/>
    </row>
    <row r="455" spans="4:4" x14ac:dyDescent="0.25">
      <c r="D455" s="110"/>
    </row>
    <row r="456" spans="4:4" x14ac:dyDescent="0.25">
      <c r="D456" s="110"/>
    </row>
    <row r="457" spans="4:4" x14ac:dyDescent="0.25">
      <c r="D457" s="110"/>
    </row>
    <row r="458" spans="4:4" x14ac:dyDescent="0.25">
      <c r="D458" s="110"/>
    </row>
    <row r="459" spans="4:4" x14ac:dyDescent="0.25">
      <c r="D459" s="110"/>
    </row>
    <row r="460" spans="4:4" x14ac:dyDescent="0.25">
      <c r="D460" s="110"/>
    </row>
    <row r="461" spans="4:4" x14ac:dyDescent="0.25">
      <c r="D461" s="110"/>
    </row>
    <row r="462" spans="4:4" x14ac:dyDescent="0.25">
      <c r="D462" s="110"/>
    </row>
    <row r="463" spans="4:4" x14ac:dyDescent="0.25">
      <c r="D463" s="110"/>
    </row>
    <row r="464" spans="4:4" x14ac:dyDescent="0.25">
      <c r="D464" s="110"/>
    </row>
    <row r="465" spans="4:4" x14ac:dyDescent="0.25">
      <c r="D465" s="110"/>
    </row>
    <row r="466" spans="4:4" x14ac:dyDescent="0.25">
      <c r="D466" s="110"/>
    </row>
    <row r="467" spans="4:4" x14ac:dyDescent="0.25">
      <c r="D467" s="110"/>
    </row>
    <row r="468" spans="4:4" x14ac:dyDescent="0.25">
      <c r="D468" s="110"/>
    </row>
    <row r="469" spans="4:4" x14ac:dyDescent="0.25">
      <c r="D469" s="110"/>
    </row>
    <row r="470" spans="4:4" x14ac:dyDescent="0.25">
      <c r="D470" s="110"/>
    </row>
    <row r="471" spans="4:4" x14ac:dyDescent="0.25">
      <c r="D471" s="110"/>
    </row>
    <row r="472" spans="4:4" x14ac:dyDescent="0.25">
      <c r="D472" s="110"/>
    </row>
    <row r="473" spans="4:4" x14ac:dyDescent="0.25">
      <c r="D473" s="110"/>
    </row>
    <row r="474" spans="4:4" x14ac:dyDescent="0.25">
      <c r="D474" s="110"/>
    </row>
    <row r="475" spans="4:4" x14ac:dyDescent="0.25">
      <c r="D475" s="110"/>
    </row>
    <row r="476" spans="4:4" x14ac:dyDescent="0.25">
      <c r="D476" s="110"/>
    </row>
    <row r="477" spans="4:4" x14ac:dyDescent="0.25">
      <c r="D477" s="110"/>
    </row>
    <row r="478" spans="4:4" x14ac:dyDescent="0.25">
      <c r="D478" s="110"/>
    </row>
    <row r="479" spans="4:4" x14ac:dyDescent="0.25">
      <c r="D479" s="110"/>
    </row>
    <row r="480" spans="4:4" x14ac:dyDescent="0.25">
      <c r="D480" s="110"/>
    </row>
    <row r="481" spans="4:4" x14ac:dyDescent="0.25">
      <c r="D481" s="110"/>
    </row>
    <row r="482" spans="4:4" x14ac:dyDescent="0.25">
      <c r="D482" s="110"/>
    </row>
    <row r="483" spans="4:4" x14ac:dyDescent="0.25">
      <c r="D483" s="110"/>
    </row>
    <row r="484" spans="4:4" x14ac:dyDescent="0.25">
      <c r="D484" s="110"/>
    </row>
    <row r="485" spans="4:4" x14ac:dyDescent="0.25">
      <c r="D485" s="110"/>
    </row>
    <row r="486" spans="4:4" x14ac:dyDescent="0.25">
      <c r="D486" s="110"/>
    </row>
    <row r="487" spans="4:4" x14ac:dyDescent="0.25">
      <c r="D487" s="110"/>
    </row>
    <row r="488" spans="4:4" x14ac:dyDescent="0.25">
      <c r="D488" s="110"/>
    </row>
    <row r="489" spans="4:4" x14ac:dyDescent="0.25">
      <c r="D489" s="110"/>
    </row>
    <row r="490" spans="4:4" x14ac:dyDescent="0.25">
      <c r="D490" s="110"/>
    </row>
    <row r="491" spans="4:4" x14ac:dyDescent="0.25">
      <c r="D491" s="110"/>
    </row>
    <row r="492" spans="4:4" x14ac:dyDescent="0.25">
      <c r="D492" s="110"/>
    </row>
    <row r="493" spans="4:4" x14ac:dyDescent="0.25">
      <c r="D493" s="110"/>
    </row>
    <row r="494" spans="4:4" x14ac:dyDescent="0.25">
      <c r="D494" s="110"/>
    </row>
    <row r="495" spans="4:4" x14ac:dyDescent="0.25">
      <c r="D495" s="110"/>
    </row>
    <row r="496" spans="4:4" x14ac:dyDescent="0.25">
      <c r="D496" s="110"/>
    </row>
    <row r="497" spans="4:4" x14ac:dyDescent="0.25">
      <c r="D497" s="110"/>
    </row>
    <row r="498" spans="4:4" x14ac:dyDescent="0.25">
      <c r="D498" s="110"/>
    </row>
    <row r="499" spans="4:4" x14ac:dyDescent="0.25">
      <c r="D499" s="110"/>
    </row>
    <row r="500" spans="4:4" x14ac:dyDescent="0.25">
      <c r="D500" s="110"/>
    </row>
    <row r="501" spans="4:4" x14ac:dyDescent="0.25">
      <c r="D501" s="110"/>
    </row>
    <row r="502" spans="4:4" x14ac:dyDescent="0.25">
      <c r="D502" s="110"/>
    </row>
    <row r="503" spans="4:4" x14ac:dyDescent="0.25">
      <c r="D503" s="110"/>
    </row>
    <row r="504" spans="4:4" x14ac:dyDescent="0.25">
      <c r="D504" s="110"/>
    </row>
    <row r="505" spans="4:4" x14ac:dyDescent="0.25">
      <c r="D505" s="110"/>
    </row>
    <row r="506" spans="4:4" x14ac:dyDescent="0.25">
      <c r="D506" s="110"/>
    </row>
    <row r="507" spans="4:4" x14ac:dyDescent="0.25">
      <c r="D507" s="110"/>
    </row>
    <row r="508" spans="4:4" x14ac:dyDescent="0.25">
      <c r="D508" s="110"/>
    </row>
    <row r="509" spans="4:4" x14ac:dyDescent="0.25">
      <c r="D509" s="110"/>
    </row>
    <row r="510" spans="4:4" x14ac:dyDescent="0.25">
      <c r="D510" s="110"/>
    </row>
    <row r="511" spans="4:4" x14ac:dyDescent="0.25">
      <c r="D511" s="110"/>
    </row>
    <row r="512" spans="4:4" x14ac:dyDescent="0.25">
      <c r="D512" s="110"/>
    </row>
    <row r="513" spans="4:4" x14ac:dyDescent="0.25">
      <c r="D513" s="110"/>
    </row>
    <row r="514" spans="4:4" x14ac:dyDescent="0.25">
      <c r="D514" s="110"/>
    </row>
    <row r="515" spans="4:4" x14ac:dyDescent="0.25">
      <c r="D515" s="110"/>
    </row>
    <row r="516" spans="4:4" x14ac:dyDescent="0.25">
      <c r="D516" s="110"/>
    </row>
    <row r="517" spans="4:4" x14ac:dyDescent="0.25">
      <c r="D517" s="110"/>
    </row>
    <row r="518" spans="4:4" x14ac:dyDescent="0.25">
      <c r="D518" s="110"/>
    </row>
    <row r="519" spans="4:4" x14ac:dyDescent="0.25">
      <c r="D519" s="110"/>
    </row>
    <row r="520" spans="4:4" x14ac:dyDescent="0.25">
      <c r="D520" s="110"/>
    </row>
    <row r="521" spans="4:4" x14ac:dyDescent="0.25">
      <c r="D521" s="110"/>
    </row>
    <row r="522" spans="4:4" x14ac:dyDescent="0.25">
      <c r="D522" s="110"/>
    </row>
    <row r="523" spans="4:4" x14ac:dyDescent="0.25">
      <c r="D523" s="110"/>
    </row>
    <row r="524" spans="4:4" x14ac:dyDescent="0.25">
      <c r="D524" s="110"/>
    </row>
    <row r="525" spans="4:4" x14ac:dyDescent="0.25">
      <c r="D525" s="110"/>
    </row>
    <row r="526" spans="4:4" x14ac:dyDescent="0.25">
      <c r="D526" s="110"/>
    </row>
    <row r="527" spans="4:4" x14ac:dyDescent="0.25">
      <c r="D527" s="110"/>
    </row>
    <row r="528" spans="4:4" x14ac:dyDescent="0.25">
      <c r="D528" s="110"/>
    </row>
    <row r="529" spans="4:4" x14ac:dyDescent="0.25">
      <c r="D529" s="110"/>
    </row>
    <row r="530" spans="4:4" x14ac:dyDescent="0.25">
      <c r="D530" s="110"/>
    </row>
    <row r="531" spans="4:4" x14ac:dyDescent="0.25">
      <c r="D531" s="110"/>
    </row>
    <row r="532" spans="4:4" x14ac:dyDescent="0.25">
      <c r="D532" s="110"/>
    </row>
    <row r="533" spans="4:4" x14ac:dyDescent="0.25">
      <c r="D533" s="110"/>
    </row>
    <row r="534" spans="4:4" x14ac:dyDescent="0.25">
      <c r="D534" s="110"/>
    </row>
    <row r="535" spans="4:4" x14ac:dyDescent="0.25">
      <c r="D535" s="110"/>
    </row>
    <row r="536" spans="4:4" x14ac:dyDescent="0.25">
      <c r="D536" s="110"/>
    </row>
    <row r="537" spans="4:4" x14ac:dyDescent="0.25">
      <c r="D537" s="110"/>
    </row>
    <row r="538" spans="4:4" x14ac:dyDescent="0.25">
      <c r="D538" s="110"/>
    </row>
    <row r="539" spans="4:4" x14ac:dyDescent="0.25">
      <c r="D539" s="110"/>
    </row>
    <row r="540" spans="4:4" x14ac:dyDescent="0.25">
      <c r="D540" s="110"/>
    </row>
    <row r="541" spans="4:4" x14ac:dyDescent="0.25">
      <c r="D541" s="110"/>
    </row>
    <row r="542" spans="4:4" x14ac:dyDescent="0.25">
      <c r="D542" s="110"/>
    </row>
    <row r="543" spans="4:4" x14ac:dyDescent="0.25">
      <c r="D543" s="110"/>
    </row>
    <row r="544" spans="4:4" x14ac:dyDescent="0.25">
      <c r="D544" s="110"/>
    </row>
    <row r="545" spans="4:4" x14ac:dyDescent="0.25">
      <c r="D545" s="110"/>
    </row>
    <row r="546" spans="4:4" x14ac:dyDescent="0.25">
      <c r="D546" s="110"/>
    </row>
    <row r="547" spans="4:4" x14ac:dyDescent="0.25">
      <c r="D547" s="110"/>
    </row>
    <row r="548" spans="4:4" x14ac:dyDescent="0.25">
      <c r="D548" s="110"/>
    </row>
    <row r="549" spans="4:4" x14ac:dyDescent="0.25">
      <c r="D549" s="110"/>
    </row>
    <row r="550" spans="4:4" x14ac:dyDescent="0.25">
      <c r="D550" s="110"/>
    </row>
    <row r="551" spans="4:4" x14ac:dyDescent="0.25">
      <c r="D551" s="110"/>
    </row>
    <row r="552" spans="4:4" x14ac:dyDescent="0.25">
      <c r="D552" s="110"/>
    </row>
    <row r="553" spans="4:4" x14ac:dyDescent="0.25">
      <c r="D553" s="110"/>
    </row>
    <row r="554" spans="4:4" x14ac:dyDescent="0.25">
      <c r="D554" s="110"/>
    </row>
    <row r="555" spans="4:4" x14ac:dyDescent="0.25">
      <c r="D555" s="110"/>
    </row>
    <row r="556" spans="4:4" x14ac:dyDescent="0.25">
      <c r="D556" s="110"/>
    </row>
    <row r="557" spans="4:4" x14ac:dyDescent="0.25">
      <c r="D557" s="110"/>
    </row>
    <row r="558" spans="4:4" x14ac:dyDescent="0.25">
      <c r="D558" s="110"/>
    </row>
    <row r="559" spans="4:4" x14ac:dyDescent="0.25">
      <c r="D559" s="110"/>
    </row>
    <row r="560" spans="4:4" x14ac:dyDescent="0.25">
      <c r="D560" s="110"/>
    </row>
    <row r="561" spans="4:4" x14ac:dyDescent="0.25">
      <c r="D561" s="110"/>
    </row>
    <row r="562" spans="4:4" x14ac:dyDescent="0.25">
      <c r="D562" s="110"/>
    </row>
    <row r="563" spans="4:4" x14ac:dyDescent="0.25">
      <c r="D563" s="110"/>
    </row>
    <row r="564" spans="4:4" x14ac:dyDescent="0.25">
      <c r="D564" s="110"/>
    </row>
    <row r="565" spans="4:4" x14ac:dyDescent="0.25">
      <c r="D565" s="110"/>
    </row>
    <row r="566" spans="4:4" x14ac:dyDescent="0.25">
      <c r="D566" s="110"/>
    </row>
    <row r="567" spans="4:4" x14ac:dyDescent="0.25">
      <c r="D567" s="110"/>
    </row>
    <row r="568" spans="4:4" x14ac:dyDescent="0.25">
      <c r="D568" s="110"/>
    </row>
    <row r="569" spans="4:4" x14ac:dyDescent="0.25">
      <c r="D569" s="110"/>
    </row>
    <row r="570" spans="4:4" x14ac:dyDescent="0.25">
      <c r="D570" s="110"/>
    </row>
    <row r="571" spans="4:4" x14ac:dyDescent="0.25">
      <c r="D571" s="110"/>
    </row>
    <row r="572" spans="4:4" x14ac:dyDescent="0.25">
      <c r="D572" s="110"/>
    </row>
    <row r="573" spans="4:4" x14ac:dyDescent="0.25">
      <c r="D573" s="110"/>
    </row>
    <row r="574" spans="4:4" x14ac:dyDescent="0.25">
      <c r="D574" s="110"/>
    </row>
    <row r="575" spans="4:4" x14ac:dyDescent="0.25">
      <c r="D575" s="110"/>
    </row>
    <row r="576" spans="4:4" x14ac:dyDescent="0.25">
      <c r="D576" s="110"/>
    </row>
    <row r="577" spans="4:4" x14ac:dyDescent="0.25">
      <c r="D577" s="110"/>
    </row>
    <row r="578" spans="4:4" x14ac:dyDescent="0.25">
      <c r="D578" s="110"/>
    </row>
    <row r="579" spans="4:4" x14ac:dyDescent="0.25">
      <c r="D579" s="110"/>
    </row>
    <row r="580" spans="4:4" x14ac:dyDescent="0.25">
      <c r="D580" s="110"/>
    </row>
    <row r="581" spans="4:4" x14ac:dyDescent="0.25">
      <c r="D581" s="110"/>
    </row>
    <row r="582" spans="4:4" x14ac:dyDescent="0.25">
      <c r="D582" s="110"/>
    </row>
    <row r="583" spans="4:4" x14ac:dyDescent="0.25">
      <c r="D583" s="110"/>
    </row>
    <row r="584" spans="4:4" x14ac:dyDescent="0.25">
      <c r="D584" s="110"/>
    </row>
    <row r="585" spans="4:4" x14ac:dyDescent="0.25">
      <c r="D585" s="110"/>
    </row>
    <row r="586" spans="4:4" x14ac:dyDescent="0.25">
      <c r="D586" s="110"/>
    </row>
    <row r="587" spans="4:4" x14ac:dyDescent="0.25">
      <c r="D587" s="110"/>
    </row>
    <row r="588" spans="4:4" x14ac:dyDescent="0.25">
      <c r="D588" s="110"/>
    </row>
    <row r="589" spans="4:4" x14ac:dyDescent="0.25">
      <c r="D589" s="110"/>
    </row>
    <row r="590" spans="4:4" x14ac:dyDescent="0.25">
      <c r="D590" s="110"/>
    </row>
    <row r="591" spans="4:4" x14ac:dyDescent="0.25">
      <c r="D591" s="110"/>
    </row>
    <row r="592" spans="4:4" x14ac:dyDescent="0.25">
      <c r="D592" s="110"/>
    </row>
    <row r="593" spans="4:4" x14ac:dyDescent="0.25">
      <c r="D593" s="110"/>
    </row>
    <row r="594" spans="4:4" x14ac:dyDescent="0.25">
      <c r="D594" s="110"/>
    </row>
    <row r="595" spans="4:4" x14ac:dyDescent="0.25">
      <c r="D595" s="110"/>
    </row>
    <row r="596" spans="4:4" x14ac:dyDescent="0.25">
      <c r="D596" s="110"/>
    </row>
    <row r="597" spans="4:4" x14ac:dyDescent="0.25">
      <c r="D597" s="110"/>
    </row>
    <row r="598" spans="4:4" x14ac:dyDescent="0.25">
      <c r="D598" s="110"/>
    </row>
    <row r="599" spans="4:4" x14ac:dyDescent="0.25">
      <c r="D599" s="110"/>
    </row>
    <row r="600" spans="4:4" x14ac:dyDescent="0.25">
      <c r="D600" s="110"/>
    </row>
    <row r="601" spans="4:4" x14ac:dyDescent="0.25">
      <c r="D601" s="110"/>
    </row>
    <row r="602" spans="4:4" x14ac:dyDescent="0.25">
      <c r="D602" s="110"/>
    </row>
    <row r="603" spans="4:4" x14ac:dyDescent="0.25">
      <c r="D603" s="110"/>
    </row>
    <row r="604" spans="4:4" x14ac:dyDescent="0.25">
      <c r="D604" s="110"/>
    </row>
    <row r="605" spans="4:4" x14ac:dyDescent="0.25">
      <c r="D605" s="110"/>
    </row>
    <row r="606" spans="4:4" x14ac:dyDescent="0.25">
      <c r="D606" s="110"/>
    </row>
    <row r="607" spans="4:4" x14ac:dyDescent="0.25">
      <c r="D607" s="110"/>
    </row>
    <row r="608" spans="4:4" x14ac:dyDescent="0.25">
      <c r="D608" s="110"/>
    </row>
    <row r="609" spans="4:4" x14ac:dyDescent="0.25">
      <c r="D609" s="110"/>
    </row>
    <row r="610" spans="4:4" x14ac:dyDescent="0.25">
      <c r="D610" s="110"/>
    </row>
    <row r="611" spans="4:4" x14ac:dyDescent="0.25">
      <c r="D611" s="110"/>
    </row>
    <row r="612" spans="4:4" x14ac:dyDescent="0.25">
      <c r="D612" s="110"/>
    </row>
    <row r="613" spans="4:4" x14ac:dyDescent="0.25">
      <c r="D613" s="110"/>
    </row>
    <row r="614" spans="4:4" x14ac:dyDescent="0.25">
      <c r="D614" s="110"/>
    </row>
    <row r="615" spans="4:4" x14ac:dyDescent="0.25">
      <c r="D615" s="110"/>
    </row>
    <row r="616" spans="4:4" x14ac:dyDescent="0.25">
      <c r="D616" s="110"/>
    </row>
    <row r="617" spans="4:4" x14ac:dyDescent="0.25">
      <c r="D617" s="110"/>
    </row>
    <row r="618" spans="4:4" x14ac:dyDescent="0.25">
      <c r="D618" s="110"/>
    </row>
    <row r="619" spans="4:4" x14ac:dyDescent="0.25">
      <c r="D619" s="110"/>
    </row>
    <row r="620" spans="4:4" x14ac:dyDescent="0.25">
      <c r="D620" s="110"/>
    </row>
    <row r="621" spans="4:4" x14ac:dyDescent="0.25">
      <c r="D621" s="110"/>
    </row>
    <row r="622" spans="4:4" x14ac:dyDescent="0.25">
      <c r="D622" s="110"/>
    </row>
    <row r="623" spans="4:4" x14ac:dyDescent="0.25">
      <c r="D623" s="110"/>
    </row>
    <row r="624" spans="4:4" x14ac:dyDescent="0.25">
      <c r="D624" s="110"/>
    </row>
    <row r="625" spans="4:4" x14ac:dyDescent="0.25">
      <c r="D625" s="110"/>
    </row>
    <row r="626" spans="4:4" x14ac:dyDescent="0.25">
      <c r="D626" s="110"/>
    </row>
    <row r="627" spans="4:4" x14ac:dyDescent="0.25">
      <c r="D627" s="110"/>
    </row>
    <row r="628" spans="4:4" x14ac:dyDescent="0.25">
      <c r="D628" s="110"/>
    </row>
    <row r="629" spans="4:4" x14ac:dyDescent="0.25">
      <c r="D629" s="110"/>
    </row>
    <row r="630" spans="4:4" x14ac:dyDescent="0.25">
      <c r="D630" s="110"/>
    </row>
    <row r="631" spans="4:4" x14ac:dyDescent="0.25">
      <c r="D631" s="110"/>
    </row>
    <row r="632" spans="4:4" x14ac:dyDescent="0.25">
      <c r="D632" s="110"/>
    </row>
    <row r="633" spans="4:4" x14ac:dyDescent="0.25">
      <c r="D633" s="110"/>
    </row>
    <row r="634" spans="4:4" x14ac:dyDescent="0.25">
      <c r="D634" s="110"/>
    </row>
    <row r="635" spans="4:4" x14ac:dyDescent="0.25">
      <c r="D635" s="110"/>
    </row>
    <row r="636" spans="4:4" x14ac:dyDescent="0.25">
      <c r="D636" s="110"/>
    </row>
    <row r="637" spans="4:4" x14ac:dyDescent="0.25">
      <c r="D637" s="110"/>
    </row>
    <row r="638" spans="4:4" x14ac:dyDescent="0.25">
      <c r="D638" s="110"/>
    </row>
    <row r="639" spans="4:4" x14ac:dyDescent="0.25">
      <c r="D639" s="110"/>
    </row>
    <row r="640" spans="4:4" x14ac:dyDescent="0.25">
      <c r="D640" s="110"/>
    </row>
    <row r="641" spans="4:4" x14ac:dyDescent="0.25">
      <c r="D641" s="110"/>
    </row>
    <row r="642" spans="4:4" x14ac:dyDescent="0.25">
      <c r="D642" s="110"/>
    </row>
    <row r="643" spans="4:4" x14ac:dyDescent="0.25">
      <c r="D643" s="110"/>
    </row>
    <row r="644" spans="4:4" x14ac:dyDescent="0.25">
      <c r="D644" s="110"/>
    </row>
    <row r="645" spans="4:4" x14ac:dyDescent="0.25">
      <c r="D645" s="110"/>
    </row>
    <row r="646" spans="4:4" x14ac:dyDescent="0.25">
      <c r="D646" s="110"/>
    </row>
    <row r="647" spans="4:4" x14ac:dyDescent="0.25">
      <c r="D647" s="110"/>
    </row>
    <row r="648" spans="4:4" x14ac:dyDescent="0.25">
      <c r="D648" s="110"/>
    </row>
    <row r="649" spans="4:4" x14ac:dyDescent="0.25">
      <c r="D649" s="110"/>
    </row>
    <row r="650" spans="4:4" x14ac:dyDescent="0.25">
      <c r="D650" s="110"/>
    </row>
    <row r="651" spans="4:4" x14ac:dyDescent="0.25">
      <c r="D651" s="110"/>
    </row>
    <row r="652" spans="4:4" x14ac:dyDescent="0.25">
      <c r="D652" s="110"/>
    </row>
    <row r="653" spans="4:4" x14ac:dyDescent="0.25">
      <c r="D653" s="110"/>
    </row>
    <row r="654" spans="4:4" x14ac:dyDescent="0.25">
      <c r="D654" s="110"/>
    </row>
    <row r="655" spans="4:4" x14ac:dyDescent="0.25">
      <c r="D655" s="110"/>
    </row>
    <row r="656" spans="4:4" x14ac:dyDescent="0.25">
      <c r="D656" s="110"/>
    </row>
    <row r="657" spans="4:4" x14ac:dyDescent="0.25">
      <c r="D657" s="110"/>
    </row>
    <row r="658" spans="4:4" x14ac:dyDescent="0.25">
      <c r="D658" s="110"/>
    </row>
    <row r="659" spans="4:4" x14ac:dyDescent="0.25">
      <c r="D659" s="110"/>
    </row>
    <row r="660" spans="4:4" x14ac:dyDescent="0.25">
      <c r="D660" s="110"/>
    </row>
    <row r="661" spans="4:4" x14ac:dyDescent="0.25">
      <c r="D661" s="110"/>
    </row>
    <row r="662" spans="4:4" x14ac:dyDescent="0.25">
      <c r="D662" s="110"/>
    </row>
    <row r="663" spans="4:4" x14ac:dyDescent="0.25">
      <c r="D663" s="110"/>
    </row>
    <row r="664" spans="4:4" x14ac:dyDescent="0.25">
      <c r="D664" s="110"/>
    </row>
    <row r="665" spans="4:4" x14ac:dyDescent="0.25">
      <c r="D665" s="110"/>
    </row>
    <row r="666" spans="4:4" x14ac:dyDescent="0.25">
      <c r="D666" s="110"/>
    </row>
    <row r="667" spans="4:4" x14ac:dyDescent="0.25">
      <c r="D667" s="110"/>
    </row>
    <row r="668" spans="4:4" x14ac:dyDescent="0.25">
      <c r="D668" s="110"/>
    </row>
    <row r="669" spans="4:4" x14ac:dyDescent="0.25">
      <c r="D669" s="110"/>
    </row>
    <row r="670" spans="4:4" x14ac:dyDescent="0.25">
      <c r="D670" s="110"/>
    </row>
    <row r="671" spans="4:4" x14ac:dyDescent="0.25">
      <c r="D671" s="110"/>
    </row>
    <row r="672" spans="4:4" x14ac:dyDescent="0.25">
      <c r="D672" s="110"/>
    </row>
    <row r="673" spans="4:4" x14ac:dyDescent="0.25">
      <c r="D673" s="110"/>
    </row>
    <row r="674" spans="4:4" x14ac:dyDescent="0.25">
      <c r="D674" s="110"/>
    </row>
    <row r="675" spans="4:4" x14ac:dyDescent="0.25">
      <c r="D675" s="110"/>
    </row>
    <row r="676" spans="4:4" x14ac:dyDescent="0.25">
      <c r="D676" s="110"/>
    </row>
    <row r="677" spans="4:4" x14ac:dyDescent="0.25">
      <c r="D677" s="110"/>
    </row>
    <row r="678" spans="4:4" x14ac:dyDescent="0.25">
      <c r="D678" s="110"/>
    </row>
    <row r="679" spans="4:4" x14ac:dyDescent="0.25">
      <c r="D679" s="110"/>
    </row>
    <row r="680" spans="4:4" x14ac:dyDescent="0.25">
      <c r="D680" s="110"/>
    </row>
    <row r="681" spans="4:4" x14ac:dyDescent="0.25">
      <c r="D681" s="110"/>
    </row>
    <row r="682" spans="4:4" x14ac:dyDescent="0.25">
      <c r="D682" s="110"/>
    </row>
    <row r="683" spans="4:4" x14ac:dyDescent="0.25">
      <c r="D683" s="110"/>
    </row>
    <row r="684" spans="4:4" x14ac:dyDescent="0.25">
      <c r="D684" s="110"/>
    </row>
    <row r="685" spans="4:4" x14ac:dyDescent="0.25">
      <c r="D685" s="110"/>
    </row>
    <row r="686" spans="4:4" x14ac:dyDescent="0.25">
      <c r="D686" s="110"/>
    </row>
    <row r="687" spans="4:4" x14ac:dyDescent="0.25">
      <c r="D687" s="110"/>
    </row>
    <row r="688" spans="4:4" x14ac:dyDescent="0.25">
      <c r="D688" s="110"/>
    </row>
    <row r="689" spans="4:4" x14ac:dyDescent="0.25">
      <c r="D689" s="110"/>
    </row>
    <row r="690" spans="4:4" x14ac:dyDescent="0.25">
      <c r="D690" s="110"/>
    </row>
    <row r="691" spans="4:4" x14ac:dyDescent="0.25">
      <c r="D691" s="110"/>
    </row>
    <row r="692" spans="4:4" x14ac:dyDescent="0.25">
      <c r="D692" s="110"/>
    </row>
    <row r="693" spans="4:4" x14ac:dyDescent="0.25">
      <c r="D693" s="110"/>
    </row>
    <row r="694" spans="4:4" x14ac:dyDescent="0.25">
      <c r="D694" s="110"/>
    </row>
    <row r="695" spans="4:4" x14ac:dyDescent="0.25">
      <c r="D695" s="110"/>
    </row>
    <row r="696" spans="4:4" x14ac:dyDescent="0.25">
      <c r="D696" s="110"/>
    </row>
    <row r="697" spans="4:4" x14ac:dyDescent="0.25">
      <c r="D697" s="110"/>
    </row>
    <row r="698" spans="4:4" x14ac:dyDescent="0.25">
      <c r="D698" s="110"/>
    </row>
    <row r="699" spans="4:4" x14ac:dyDescent="0.25">
      <c r="D699" s="110"/>
    </row>
    <row r="700" spans="4:4" x14ac:dyDescent="0.25">
      <c r="D700" s="110"/>
    </row>
    <row r="701" spans="4:4" x14ac:dyDescent="0.25">
      <c r="D701" s="110"/>
    </row>
    <row r="702" spans="4:4" x14ac:dyDescent="0.25">
      <c r="D702" s="110"/>
    </row>
    <row r="703" spans="4:4" x14ac:dyDescent="0.25">
      <c r="D703" s="110"/>
    </row>
    <row r="704" spans="4:4" x14ac:dyDescent="0.25">
      <c r="D704" s="110"/>
    </row>
    <row r="705" spans="4:4" x14ac:dyDescent="0.25">
      <c r="D705" s="110"/>
    </row>
    <row r="706" spans="4:4" x14ac:dyDescent="0.25">
      <c r="D706" s="110"/>
    </row>
    <row r="707" spans="4:4" x14ac:dyDescent="0.25">
      <c r="D707" s="110"/>
    </row>
    <row r="708" spans="4:4" x14ac:dyDescent="0.25">
      <c r="D708" s="110"/>
    </row>
    <row r="709" spans="4:4" x14ac:dyDescent="0.25">
      <c r="D709" s="110"/>
    </row>
    <row r="710" spans="4:4" x14ac:dyDescent="0.25">
      <c r="D710" s="110"/>
    </row>
    <row r="711" spans="4:4" x14ac:dyDescent="0.25">
      <c r="D711" s="110"/>
    </row>
    <row r="712" spans="4:4" x14ac:dyDescent="0.25">
      <c r="D712" s="110"/>
    </row>
    <row r="713" spans="4:4" x14ac:dyDescent="0.25">
      <c r="D713" s="110"/>
    </row>
    <row r="714" spans="4:4" x14ac:dyDescent="0.25">
      <c r="D714" s="110"/>
    </row>
    <row r="715" spans="4:4" x14ac:dyDescent="0.25">
      <c r="D715" s="110"/>
    </row>
    <row r="716" spans="4:4" x14ac:dyDescent="0.25">
      <c r="D716" s="110"/>
    </row>
    <row r="717" spans="4:4" x14ac:dyDescent="0.25">
      <c r="D717" s="110"/>
    </row>
    <row r="718" spans="4:4" x14ac:dyDescent="0.25">
      <c r="D718" s="110"/>
    </row>
    <row r="719" spans="4:4" x14ac:dyDescent="0.25">
      <c r="D719" s="110"/>
    </row>
    <row r="720" spans="4:4" x14ac:dyDescent="0.25">
      <c r="D720" s="110"/>
    </row>
    <row r="721" spans="4:4" x14ac:dyDescent="0.25">
      <c r="D721" s="110"/>
    </row>
    <row r="722" spans="4:4" x14ac:dyDescent="0.25">
      <c r="D722" s="110"/>
    </row>
    <row r="723" spans="4:4" x14ac:dyDescent="0.25">
      <c r="D723" s="110"/>
    </row>
    <row r="724" spans="4:4" x14ac:dyDescent="0.25">
      <c r="D724" s="110"/>
    </row>
    <row r="725" spans="4:4" x14ac:dyDescent="0.25">
      <c r="D725" s="110"/>
    </row>
    <row r="726" spans="4:4" x14ac:dyDescent="0.25">
      <c r="D726" s="110"/>
    </row>
    <row r="727" spans="4:4" x14ac:dyDescent="0.25">
      <c r="D727" s="110"/>
    </row>
    <row r="728" spans="4:4" x14ac:dyDescent="0.25">
      <c r="D728" s="110"/>
    </row>
    <row r="729" spans="4:4" x14ac:dyDescent="0.25">
      <c r="D729" s="110"/>
    </row>
    <row r="730" spans="4:4" x14ac:dyDescent="0.25">
      <c r="D730" s="110"/>
    </row>
    <row r="731" spans="4:4" x14ac:dyDescent="0.25">
      <c r="D731" s="110"/>
    </row>
    <row r="732" spans="4:4" x14ac:dyDescent="0.25">
      <c r="D732" s="110"/>
    </row>
    <row r="733" spans="4:4" x14ac:dyDescent="0.25">
      <c r="D733" s="110"/>
    </row>
    <row r="734" spans="4:4" x14ac:dyDescent="0.25">
      <c r="D734" s="110"/>
    </row>
    <row r="735" spans="4:4" x14ac:dyDescent="0.25">
      <c r="D735" s="110"/>
    </row>
    <row r="736" spans="4:4" x14ac:dyDescent="0.25">
      <c r="D736" s="110"/>
    </row>
    <row r="737" spans="4:4" x14ac:dyDescent="0.25">
      <c r="D737" s="110"/>
    </row>
    <row r="738" spans="4:4" x14ac:dyDescent="0.25">
      <c r="D738" s="110"/>
    </row>
    <row r="739" spans="4:4" x14ac:dyDescent="0.25">
      <c r="D739" s="110"/>
    </row>
    <row r="740" spans="4:4" x14ac:dyDescent="0.25">
      <c r="D740" s="110"/>
    </row>
    <row r="741" spans="4:4" x14ac:dyDescent="0.25">
      <c r="D741" s="110"/>
    </row>
    <row r="742" spans="4:4" x14ac:dyDescent="0.25">
      <c r="D742" s="110"/>
    </row>
    <row r="743" spans="4:4" x14ac:dyDescent="0.25">
      <c r="D743" s="110"/>
    </row>
    <row r="744" spans="4:4" x14ac:dyDescent="0.25">
      <c r="D744" s="110"/>
    </row>
    <row r="745" spans="4:4" x14ac:dyDescent="0.25">
      <c r="D745" s="110"/>
    </row>
    <row r="746" spans="4:4" x14ac:dyDescent="0.25">
      <c r="D746" s="110"/>
    </row>
    <row r="747" spans="4:4" x14ac:dyDescent="0.25">
      <c r="D747" s="110"/>
    </row>
    <row r="748" spans="4:4" x14ac:dyDescent="0.25">
      <c r="D748" s="110"/>
    </row>
    <row r="749" spans="4:4" x14ac:dyDescent="0.25">
      <c r="D749" s="110"/>
    </row>
    <row r="750" spans="4:4" x14ac:dyDescent="0.25">
      <c r="D750" s="110"/>
    </row>
    <row r="751" spans="4:4" x14ac:dyDescent="0.25">
      <c r="D751" s="110"/>
    </row>
    <row r="752" spans="4:4" x14ac:dyDescent="0.25">
      <c r="D752" s="110"/>
    </row>
    <row r="753" spans="4:4" x14ac:dyDescent="0.25">
      <c r="D753" s="110"/>
    </row>
    <row r="754" spans="4:4" x14ac:dyDescent="0.25">
      <c r="D754" s="110"/>
    </row>
    <row r="755" spans="4:4" x14ac:dyDescent="0.25">
      <c r="D755" s="110"/>
    </row>
    <row r="756" spans="4:4" x14ac:dyDescent="0.25">
      <c r="D756" s="110"/>
    </row>
    <row r="757" spans="4:4" x14ac:dyDescent="0.25">
      <c r="D757" s="110"/>
    </row>
    <row r="758" spans="4:4" x14ac:dyDescent="0.25">
      <c r="D758" s="110"/>
    </row>
    <row r="759" spans="4:4" x14ac:dyDescent="0.25">
      <c r="D759" s="110"/>
    </row>
    <row r="760" spans="4:4" x14ac:dyDescent="0.25">
      <c r="D760" s="110"/>
    </row>
    <row r="761" spans="4:4" x14ac:dyDescent="0.25">
      <c r="D761" s="110"/>
    </row>
    <row r="762" spans="4:4" x14ac:dyDescent="0.25">
      <c r="D762" s="110"/>
    </row>
    <row r="763" spans="4:4" x14ac:dyDescent="0.25">
      <c r="D763" s="110"/>
    </row>
    <row r="764" spans="4:4" x14ac:dyDescent="0.25">
      <c r="D764" s="110"/>
    </row>
    <row r="765" spans="4:4" x14ac:dyDescent="0.25">
      <c r="D765" s="110"/>
    </row>
    <row r="766" spans="4:4" x14ac:dyDescent="0.25">
      <c r="D766" s="110"/>
    </row>
    <row r="767" spans="4:4" x14ac:dyDescent="0.25">
      <c r="D767" s="110"/>
    </row>
    <row r="768" spans="4:4" x14ac:dyDescent="0.25">
      <c r="D768" s="110"/>
    </row>
    <row r="769" spans="4:4" x14ac:dyDescent="0.25">
      <c r="D769" s="110"/>
    </row>
    <row r="770" spans="4:4" x14ac:dyDescent="0.25">
      <c r="D770" s="110"/>
    </row>
    <row r="771" spans="4:4" x14ac:dyDescent="0.25">
      <c r="D771" s="110"/>
    </row>
    <row r="772" spans="4:4" x14ac:dyDescent="0.25">
      <c r="D772" s="110"/>
    </row>
    <row r="773" spans="4:4" x14ac:dyDescent="0.25">
      <c r="D773" s="110"/>
    </row>
    <row r="774" spans="4:4" x14ac:dyDescent="0.25">
      <c r="D774" s="110"/>
    </row>
    <row r="775" spans="4:4" x14ac:dyDescent="0.25">
      <c r="D775" s="110"/>
    </row>
    <row r="776" spans="4:4" x14ac:dyDescent="0.25">
      <c r="D776" s="110"/>
    </row>
    <row r="777" spans="4:4" x14ac:dyDescent="0.25">
      <c r="D777" s="110"/>
    </row>
    <row r="778" spans="4:4" x14ac:dyDescent="0.25">
      <c r="D778" s="110"/>
    </row>
    <row r="779" spans="4:4" x14ac:dyDescent="0.25">
      <c r="D779" s="110"/>
    </row>
    <row r="780" spans="4:4" x14ac:dyDescent="0.25">
      <c r="D780" s="110"/>
    </row>
    <row r="781" spans="4:4" x14ac:dyDescent="0.25">
      <c r="D781" s="110"/>
    </row>
    <row r="782" spans="4:4" x14ac:dyDescent="0.25">
      <c r="D782" s="110"/>
    </row>
    <row r="783" spans="4:4" x14ac:dyDescent="0.25">
      <c r="D783" s="110"/>
    </row>
    <row r="784" spans="4:4" x14ac:dyDescent="0.25">
      <c r="D784" s="110"/>
    </row>
    <row r="785" spans="4:4" x14ac:dyDescent="0.25">
      <c r="D785" s="110"/>
    </row>
    <row r="786" spans="4:4" x14ac:dyDescent="0.25">
      <c r="D786" s="110"/>
    </row>
    <row r="787" spans="4:4" x14ac:dyDescent="0.25">
      <c r="D787" s="110"/>
    </row>
    <row r="788" spans="4:4" x14ac:dyDescent="0.25">
      <c r="D788" s="110"/>
    </row>
    <row r="789" spans="4:4" x14ac:dyDescent="0.25">
      <c r="D789" s="110"/>
    </row>
    <row r="790" spans="4:4" x14ac:dyDescent="0.25">
      <c r="D790" s="110"/>
    </row>
    <row r="791" spans="4:4" x14ac:dyDescent="0.25">
      <c r="D791" s="110"/>
    </row>
    <row r="792" spans="4:4" x14ac:dyDescent="0.25">
      <c r="D792" s="110"/>
    </row>
    <row r="793" spans="4:4" x14ac:dyDescent="0.25">
      <c r="D793" s="110"/>
    </row>
    <row r="794" spans="4:4" x14ac:dyDescent="0.25">
      <c r="D794" s="110"/>
    </row>
    <row r="795" spans="4:4" x14ac:dyDescent="0.25">
      <c r="D795" s="110"/>
    </row>
    <row r="796" spans="4:4" x14ac:dyDescent="0.25">
      <c r="D796" s="110"/>
    </row>
    <row r="797" spans="4:4" x14ac:dyDescent="0.25">
      <c r="D797" s="110"/>
    </row>
    <row r="798" spans="4:4" x14ac:dyDescent="0.25">
      <c r="D798" s="110"/>
    </row>
    <row r="799" spans="4:4" x14ac:dyDescent="0.25">
      <c r="D799" s="110"/>
    </row>
    <row r="800" spans="4:4" x14ac:dyDescent="0.25">
      <c r="D800" s="110"/>
    </row>
    <row r="801" spans="4:4" x14ac:dyDescent="0.25">
      <c r="D801" s="110"/>
    </row>
    <row r="802" spans="4:4" x14ac:dyDescent="0.25">
      <c r="D802" s="110"/>
    </row>
    <row r="803" spans="4:4" x14ac:dyDescent="0.25">
      <c r="D803" s="110"/>
    </row>
    <row r="804" spans="4:4" x14ac:dyDescent="0.25">
      <c r="D804" s="110"/>
    </row>
    <row r="805" spans="4:4" x14ac:dyDescent="0.25">
      <c r="D805" s="110"/>
    </row>
    <row r="806" spans="4:4" x14ac:dyDescent="0.25">
      <c r="D806" s="110"/>
    </row>
    <row r="807" spans="4:4" x14ac:dyDescent="0.25">
      <c r="D807" s="110"/>
    </row>
    <row r="808" spans="4:4" x14ac:dyDescent="0.25">
      <c r="D808" s="110"/>
    </row>
    <row r="809" spans="4:4" x14ac:dyDescent="0.25">
      <c r="D809" s="110"/>
    </row>
    <row r="810" spans="4:4" x14ac:dyDescent="0.25">
      <c r="D810" s="110"/>
    </row>
    <row r="811" spans="4:4" x14ac:dyDescent="0.25">
      <c r="D811" s="110"/>
    </row>
    <row r="812" spans="4:4" x14ac:dyDescent="0.25">
      <c r="D812" s="110"/>
    </row>
    <row r="813" spans="4:4" x14ac:dyDescent="0.25">
      <c r="D813" s="110"/>
    </row>
    <row r="814" spans="4:4" x14ac:dyDescent="0.25">
      <c r="D814" s="110"/>
    </row>
    <row r="815" spans="4:4" x14ac:dyDescent="0.25">
      <c r="D815" s="110"/>
    </row>
    <row r="816" spans="4:4" x14ac:dyDescent="0.25">
      <c r="D816" s="110"/>
    </row>
    <row r="817" spans="4:4" x14ac:dyDescent="0.25">
      <c r="D817" s="110"/>
    </row>
    <row r="818" spans="4:4" x14ac:dyDescent="0.25">
      <c r="D818" s="110"/>
    </row>
    <row r="819" spans="4:4" x14ac:dyDescent="0.25">
      <c r="D819" s="110"/>
    </row>
    <row r="820" spans="4:4" x14ac:dyDescent="0.25">
      <c r="D820" s="110"/>
    </row>
    <row r="821" spans="4:4" x14ac:dyDescent="0.25">
      <c r="D821" s="110"/>
    </row>
    <row r="822" spans="4:4" x14ac:dyDescent="0.25">
      <c r="D822" s="110"/>
    </row>
    <row r="823" spans="4:4" x14ac:dyDescent="0.25">
      <c r="D823" s="110"/>
    </row>
    <row r="824" spans="4:4" x14ac:dyDescent="0.25">
      <c r="D824" s="110"/>
    </row>
    <row r="825" spans="4:4" x14ac:dyDescent="0.25">
      <c r="D825" s="110"/>
    </row>
    <row r="826" spans="4:4" x14ac:dyDescent="0.25">
      <c r="D826" s="110"/>
    </row>
    <row r="827" spans="4:4" x14ac:dyDescent="0.25">
      <c r="D827" s="110"/>
    </row>
    <row r="828" spans="4:4" x14ac:dyDescent="0.25">
      <c r="D828" s="110"/>
    </row>
    <row r="829" spans="4:4" x14ac:dyDescent="0.25">
      <c r="D829" s="110"/>
    </row>
    <row r="830" spans="4:4" x14ac:dyDescent="0.25">
      <c r="D830" s="110"/>
    </row>
    <row r="831" spans="4:4" x14ac:dyDescent="0.25">
      <c r="D831" s="110"/>
    </row>
    <row r="832" spans="4:4" x14ac:dyDescent="0.25">
      <c r="D832" s="110"/>
    </row>
    <row r="833" spans="4:4" x14ac:dyDescent="0.25">
      <c r="D833" s="110"/>
    </row>
    <row r="834" spans="4:4" x14ac:dyDescent="0.25">
      <c r="D834" s="110"/>
    </row>
    <row r="835" spans="4:4" x14ac:dyDescent="0.25">
      <c r="D835" s="110"/>
    </row>
    <row r="836" spans="4:4" x14ac:dyDescent="0.25">
      <c r="D836" s="110"/>
    </row>
    <row r="837" spans="4:4" x14ac:dyDescent="0.25">
      <c r="D837" s="110"/>
    </row>
    <row r="838" spans="4:4" x14ac:dyDescent="0.25">
      <c r="D838" s="110"/>
    </row>
    <row r="839" spans="4:4" x14ac:dyDescent="0.25">
      <c r="D839" s="110"/>
    </row>
    <row r="840" spans="4:4" x14ac:dyDescent="0.25">
      <c r="D840" s="110"/>
    </row>
    <row r="841" spans="4:4" x14ac:dyDescent="0.25">
      <c r="D841" s="110"/>
    </row>
    <row r="842" spans="4:4" x14ac:dyDescent="0.25">
      <c r="D842" s="110"/>
    </row>
    <row r="843" spans="4:4" x14ac:dyDescent="0.25">
      <c r="D843" s="110"/>
    </row>
    <row r="844" spans="4:4" x14ac:dyDescent="0.25">
      <c r="D844" s="110"/>
    </row>
    <row r="845" spans="4:4" x14ac:dyDescent="0.25">
      <c r="D845" s="110"/>
    </row>
    <row r="846" spans="4:4" x14ac:dyDescent="0.25">
      <c r="D846" s="110"/>
    </row>
    <row r="847" spans="4:4" x14ac:dyDescent="0.25">
      <c r="D847" s="110"/>
    </row>
    <row r="848" spans="4:4" x14ac:dyDescent="0.25">
      <c r="D848" s="110"/>
    </row>
    <row r="849" spans="4:4" x14ac:dyDescent="0.25">
      <c r="D849" s="110"/>
    </row>
    <row r="850" spans="4:4" x14ac:dyDescent="0.25">
      <c r="D850" s="110"/>
    </row>
    <row r="851" spans="4:4" x14ac:dyDescent="0.25">
      <c r="D851" s="110"/>
    </row>
    <row r="852" spans="4:4" x14ac:dyDescent="0.25">
      <c r="D852" s="110"/>
    </row>
    <row r="853" spans="4:4" x14ac:dyDescent="0.25">
      <c r="D853" s="110"/>
    </row>
    <row r="854" spans="4:4" x14ac:dyDescent="0.25">
      <c r="D854" s="110"/>
    </row>
    <row r="855" spans="4:4" x14ac:dyDescent="0.25">
      <c r="D855" s="110"/>
    </row>
    <row r="856" spans="4:4" x14ac:dyDescent="0.25">
      <c r="D856" s="110"/>
    </row>
    <row r="857" spans="4:4" x14ac:dyDescent="0.25">
      <c r="D857" s="110"/>
    </row>
    <row r="858" spans="4:4" x14ac:dyDescent="0.25">
      <c r="D858" s="110"/>
    </row>
    <row r="859" spans="4:4" x14ac:dyDescent="0.25">
      <c r="D859" s="110"/>
    </row>
    <row r="860" spans="4:4" x14ac:dyDescent="0.25">
      <c r="D860" s="110"/>
    </row>
    <row r="861" spans="4:4" x14ac:dyDescent="0.25">
      <c r="D861" s="110"/>
    </row>
    <row r="862" spans="4:4" x14ac:dyDescent="0.25">
      <c r="D862" s="110"/>
    </row>
    <row r="863" spans="4:4" x14ac:dyDescent="0.25">
      <c r="D863" s="110"/>
    </row>
    <row r="864" spans="4:4" x14ac:dyDescent="0.25">
      <c r="D864" s="110"/>
    </row>
    <row r="865" spans="4:4" x14ac:dyDescent="0.25">
      <c r="D865" s="110"/>
    </row>
    <row r="866" spans="4:4" x14ac:dyDescent="0.25">
      <c r="D866" s="110"/>
    </row>
    <row r="867" spans="4:4" x14ac:dyDescent="0.25">
      <c r="D867" s="110"/>
    </row>
    <row r="868" spans="4:4" x14ac:dyDescent="0.25">
      <c r="D868" s="110"/>
    </row>
    <row r="869" spans="4:4" x14ac:dyDescent="0.25">
      <c r="D869" s="110"/>
    </row>
    <row r="870" spans="4:4" x14ac:dyDescent="0.25">
      <c r="D870" s="110"/>
    </row>
    <row r="871" spans="4:4" x14ac:dyDescent="0.25">
      <c r="D871" s="110"/>
    </row>
    <row r="872" spans="4:4" x14ac:dyDescent="0.25">
      <c r="D872" s="110"/>
    </row>
    <row r="873" spans="4:4" x14ac:dyDescent="0.25">
      <c r="D873" s="110"/>
    </row>
    <row r="874" spans="4:4" x14ac:dyDescent="0.25">
      <c r="D874" s="110"/>
    </row>
    <row r="875" spans="4:4" x14ac:dyDescent="0.25">
      <c r="D875" s="110"/>
    </row>
    <row r="876" spans="4:4" x14ac:dyDescent="0.25">
      <c r="D876" s="110"/>
    </row>
    <row r="877" spans="4:4" x14ac:dyDescent="0.25">
      <c r="D877" s="110"/>
    </row>
    <row r="878" spans="4:4" x14ac:dyDescent="0.25">
      <c r="D878" s="110"/>
    </row>
    <row r="879" spans="4:4" x14ac:dyDescent="0.25">
      <c r="D879" s="110"/>
    </row>
    <row r="880" spans="4:4" x14ac:dyDescent="0.25">
      <c r="D880" s="110"/>
    </row>
    <row r="881" spans="4:4" x14ac:dyDescent="0.25">
      <c r="D881" s="110"/>
    </row>
    <row r="882" spans="4:4" x14ac:dyDescent="0.25">
      <c r="D882" s="110"/>
    </row>
    <row r="883" spans="4:4" x14ac:dyDescent="0.25">
      <c r="D883" s="110"/>
    </row>
    <row r="884" spans="4:4" x14ac:dyDescent="0.25">
      <c r="D884" s="110"/>
    </row>
    <row r="885" spans="4:4" x14ac:dyDescent="0.25">
      <c r="D885" s="110"/>
    </row>
    <row r="886" spans="4:4" x14ac:dyDescent="0.25">
      <c r="D886" s="110"/>
    </row>
    <row r="887" spans="4:4" x14ac:dyDescent="0.25">
      <c r="D887" s="110"/>
    </row>
    <row r="888" spans="4:4" x14ac:dyDescent="0.25">
      <c r="D888" s="110"/>
    </row>
    <row r="889" spans="4:4" x14ac:dyDescent="0.25">
      <c r="D889" s="110"/>
    </row>
    <row r="890" spans="4:4" x14ac:dyDescent="0.25">
      <c r="D890" s="110"/>
    </row>
    <row r="891" spans="4:4" x14ac:dyDescent="0.25">
      <c r="D891" s="110"/>
    </row>
    <row r="892" spans="4:4" x14ac:dyDescent="0.25">
      <c r="D892" s="110"/>
    </row>
    <row r="893" spans="4:4" x14ac:dyDescent="0.25">
      <c r="D893" s="110"/>
    </row>
    <row r="894" spans="4:4" x14ac:dyDescent="0.25">
      <c r="D894" s="110"/>
    </row>
    <row r="895" spans="4:4" x14ac:dyDescent="0.25">
      <c r="D895" s="110"/>
    </row>
    <row r="896" spans="4:4" x14ac:dyDescent="0.25">
      <c r="D896" s="110"/>
    </row>
    <row r="897" spans="4:4" x14ac:dyDescent="0.25">
      <c r="D897" s="110"/>
    </row>
    <row r="898" spans="4:4" x14ac:dyDescent="0.25">
      <c r="D898" s="110"/>
    </row>
    <row r="899" spans="4:4" x14ac:dyDescent="0.25">
      <c r="D899" s="110"/>
    </row>
    <row r="900" spans="4:4" x14ac:dyDescent="0.25">
      <c r="D900" s="110"/>
    </row>
    <row r="901" spans="4:4" x14ac:dyDescent="0.25">
      <c r="D901" s="110"/>
    </row>
    <row r="902" spans="4:4" x14ac:dyDescent="0.25">
      <c r="D902" s="110"/>
    </row>
    <row r="903" spans="4:4" x14ac:dyDescent="0.25">
      <c r="D903" s="110"/>
    </row>
    <row r="904" spans="4:4" x14ac:dyDescent="0.25">
      <c r="D904" s="110"/>
    </row>
    <row r="905" spans="4:4" x14ac:dyDescent="0.25">
      <c r="D905" s="110"/>
    </row>
    <row r="906" spans="4:4" x14ac:dyDescent="0.25">
      <c r="D906" s="110"/>
    </row>
    <row r="907" spans="4:4" x14ac:dyDescent="0.25">
      <c r="D907" s="110"/>
    </row>
    <row r="908" spans="4:4" x14ac:dyDescent="0.25">
      <c r="D908" s="110"/>
    </row>
    <row r="909" spans="4:4" x14ac:dyDescent="0.25">
      <c r="D909" s="110"/>
    </row>
    <row r="910" spans="4:4" x14ac:dyDescent="0.25">
      <c r="D910" s="110"/>
    </row>
    <row r="911" spans="4:4" x14ac:dyDescent="0.25">
      <c r="D911" s="110"/>
    </row>
    <row r="912" spans="4:4" x14ac:dyDescent="0.25">
      <c r="D912" s="110"/>
    </row>
    <row r="913" spans="4:4" x14ac:dyDescent="0.25">
      <c r="D913" s="110"/>
    </row>
    <row r="914" spans="4:4" x14ac:dyDescent="0.25">
      <c r="D914" s="110"/>
    </row>
    <row r="915" spans="4:4" x14ac:dyDescent="0.25">
      <c r="D915" s="110"/>
    </row>
    <row r="916" spans="4:4" x14ac:dyDescent="0.25">
      <c r="D916" s="110"/>
    </row>
    <row r="917" spans="4:4" x14ac:dyDescent="0.25">
      <c r="D917" s="110"/>
    </row>
    <row r="918" spans="4:4" x14ac:dyDescent="0.25">
      <c r="D918" s="110"/>
    </row>
    <row r="919" spans="4:4" x14ac:dyDescent="0.25">
      <c r="D919" s="110"/>
    </row>
    <row r="920" spans="4:4" x14ac:dyDescent="0.25">
      <c r="D920" s="110"/>
    </row>
    <row r="921" spans="4:4" x14ac:dyDescent="0.25">
      <c r="D921" s="110"/>
    </row>
    <row r="922" spans="4:4" x14ac:dyDescent="0.25">
      <c r="D922" s="110"/>
    </row>
    <row r="923" spans="4:4" x14ac:dyDescent="0.25">
      <c r="D923" s="110"/>
    </row>
    <row r="924" spans="4:4" x14ac:dyDescent="0.25">
      <c r="D924" s="110"/>
    </row>
    <row r="925" spans="4:4" x14ac:dyDescent="0.25">
      <c r="D925" s="110"/>
    </row>
    <row r="926" spans="4:4" x14ac:dyDescent="0.25">
      <c r="D926" s="110"/>
    </row>
    <row r="927" spans="4:4" x14ac:dyDescent="0.25">
      <c r="D927" s="110"/>
    </row>
    <row r="928" spans="4:4" x14ac:dyDescent="0.25">
      <c r="D928" s="110"/>
    </row>
    <row r="929" spans="4:4" x14ac:dyDescent="0.25">
      <c r="D929" s="110"/>
    </row>
    <row r="930" spans="4:4" x14ac:dyDescent="0.25">
      <c r="D930" s="110"/>
    </row>
    <row r="931" spans="4:4" x14ac:dyDescent="0.25">
      <c r="D931" s="110"/>
    </row>
    <row r="932" spans="4:4" x14ac:dyDescent="0.25">
      <c r="D932" s="110"/>
    </row>
    <row r="933" spans="4:4" x14ac:dyDescent="0.25">
      <c r="D933" s="110"/>
    </row>
    <row r="934" spans="4:4" x14ac:dyDescent="0.25">
      <c r="D934" s="110"/>
    </row>
    <row r="935" spans="4:4" x14ac:dyDescent="0.25">
      <c r="D935" s="110"/>
    </row>
    <row r="936" spans="4:4" x14ac:dyDescent="0.25">
      <c r="D936" s="110"/>
    </row>
    <row r="937" spans="4:4" x14ac:dyDescent="0.25">
      <c r="D937" s="110"/>
    </row>
    <row r="938" spans="4:4" x14ac:dyDescent="0.25">
      <c r="D938" s="110"/>
    </row>
    <row r="939" spans="4:4" x14ac:dyDescent="0.25">
      <c r="D939" s="110"/>
    </row>
    <row r="940" spans="4:4" x14ac:dyDescent="0.25">
      <c r="D940" s="110"/>
    </row>
    <row r="941" spans="4:4" x14ac:dyDescent="0.25">
      <c r="D941" s="110"/>
    </row>
    <row r="942" spans="4:4" x14ac:dyDescent="0.25">
      <c r="D942" s="110"/>
    </row>
    <row r="943" spans="4:4" x14ac:dyDescent="0.25">
      <c r="D943" s="110"/>
    </row>
    <row r="944" spans="4:4" x14ac:dyDescent="0.25">
      <c r="D944" s="110"/>
    </row>
    <row r="945" spans="4:4" x14ac:dyDescent="0.25">
      <c r="D945" s="110"/>
    </row>
    <row r="946" spans="4:4" x14ac:dyDescent="0.25">
      <c r="D946" s="110"/>
    </row>
    <row r="947" spans="4:4" x14ac:dyDescent="0.25">
      <c r="D947" s="110"/>
    </row>
    <row r="948" spans="4:4" x14ac:dyDescent="0.25">
      <c r="D948" s="110"/>
    </row>
    <row r="949" spans="4:4" x14ac:dyDescent="0.25">
      <c r="D949" s="110"/>
    </row>
    <row r="950" spans="4:4" x14ac:dyDescent="0.25">
      <c r="D950" s="110"/>
    </row>
    <row r="951" spans="4:4" x14ac:dyDescent="0.25">
      <c r="D951" s="110"/>
    </row>
    <row r="952" spans="4:4" x14ac:dyDescent="0.25">
      <c r="D952" s="110"/>
    </row>
    <row r="953" spans="4:4" x14ac:dyDescent="0.25">
      <c r="D953" s="110"/>
    </row>
    <row r="954" spans="4:4" x14ac:dyDescent="0.25">
      <c r="D954" s="110"/>
    </row>
    <row r="955" spans="4:4" x14ac:dyDescent="0.25">
      <c r="D955" s="110"/>
    </row>
    <row r="956" spans="4:4" x14ac:dyDescent="0.25">
      <c r="D956" s="110"/>
    </row>
    <row r="957" spans="4:4" x14ac:dyDescent="0.25">
      <c r="D957" s="110"/>
    </row>
    <row r="958" spans="4:4" x14ac:dyDescent="0.25">
      <c r="D958" s="110"/>
    </row>
    <row r="959" spans="4:4" x14ac:dyDescent="0.25">
      <c r="D959" s="110"/>
    </row>
    <row r="960" spans="4:4" x14ac:dyDescent="0.25">
      <c r="D960" s="110"/>
    </row>
    <row r="961" spans="4:4" x14ac:dyDescent="0.25">
      <c r="D961" s="110"/>
    </row>
    <row r="962" spans="4:4" x14ac:dyDescent="0.25">
      <c r="D962" s="110"/>
    </row>
    <row r="963" spans="4:4" x14ac:dyDescent="0.25">
      <c r="D963" s="110"/>
    </row>
    <row r="964" spans="4:4" x14ac:dyDescent="0.25">
      <c r="D964" s="110"/>
    </row>
    <row r="965" spans="4:4" x14ac:dyDescent="0.25">
      <c r="D965" s="110"/>
    </row>
    <row r="966" spans="4:4" x14ac:dyDescent="0.25">
      <c r="D966" s="110"/>
    </row>
    <row r="967" spans="4:4" x14ac:dyDescent="0.25">
      <c r="D967" s="110"/>
    </row>
    <row r="968" spans="4:4" x14ac:dyDescent="0.25">
      <c r="D968" s="110"/>
    </row>
    <row r="969" spans="4:4" x14ac:dyDescent="0.25">
      <c r="D969" s="110"/>
    </row>
    <row r="970" spans="4:4" x14ac:dyDescent="0.25">
      <c r="D970" s="110"/>
    </row>
    <row r="971" spans="4:4" x14ac:dyDescent="0.25">
      <c r="D971" s="110"/>
    </row>
    <row r="972" spans="4:4" x14ac:dyDescent="0.25">
      <c r="D972" s="110"/>
    </row>
    <row r="973" spans="4:4" x14ac:dyDescent="0.25">
      <c r="D973" s="110"/>
    </row>
    <row r="974" spans="4:4" x14ac:dyDescent="0.25">
      <c r="D974" s="110"/>
    </row>
    <row r="975" spans="4:4" x14ac:dyDescent="0.25">
      <c r="D975" s="110"/>
    </row>
    <row r="976" spans="4:4" x14ac:dyDescent="0.25">
      <c r="D976" s="110"/>
    </row>
    <row r="977" spans="4:4" x14ac:dyDescent="0.25">
      <c r="D977" s="110"/>
    </row>
    <row r="978" spans="4:4" x14ac:dyDescent="0.25">
      <c r="D978" s="110"/>
    </row>
    <row r="979" spans="4:4" x14ac:dyDescent="0.25">
      <c r="D979" s="110"/>
    </row>
    <row r="980" spans="4:4" x14ac:dyDescent="0.25">
      <c r="D980" s="110"/>
    </row>
    <row r="981" spans="4:4" x14ac:dyDescent="0.25">
      <c r="D981" s="110"/>
    </row>
    <row r="982" spans="4:4" x14ac:dyDescent="0.25">
      <c r="D982" s="110"/>
    </row>
    <row r="983" spans="4:4" x14ac:dyDescent="0.25">
      <c r="D983" s="110"/>
    </row>
    <row r="984" spans="4:4" x14ac:dyDescent="0.25">
      <c r="D984" s="110"/>
    </row>
    <row r="985" spans="4:4" x14ac:dyDescent="0.25">
      <c r="D985" s="110"/>
    </row>
    <row r="986" spans="4:4" x14ac:dyDescent="0.25">
      <c r="D986" s="110"/>
    </row>
    <row r="987" spans="4:4" x14ac:dyDescent="0.25">
      <c r="D987" s="110"/>
    </row>
    <row r="988" spans="4:4" x14ac:dyDescent="0.25">
      <c r="D988" s="110"/>
    </row>
    <row r="989" spans="4:4" x14ac:dyDescent="0.25">
      <c r="D989" s="110"/>
    </row>
    <row r="990" spans="4:4" x14ac:dyDescent="0.25">
      <c r="D990" s="110"/>
    </row>
    <row r="991" spans="4:4" x14ac:dyDescent="0.25">
      <c r="D991" s="110"/>
    </row>
    <row r="992" spans="4:4" x14ac:dyDescent="0.25">
      <c r="D992" s="110"/>
    </row>
    <row r="993" spans="4:4" x14ac:dyDescent="0.25">
      <c r="D993" s="110"/>
    </row>
    <row r="994" spans="4:4" x14ac:dyDescent="0.25">
      <c r="D994" s="110"/>
    </row>
    <row r="995" spans="4:4" x14ac:dyDescent="0.25">
      <c r="D995" s="110"/>
    </row>
    <row r="996" spans="4:4" x14ac:dyDescent="0.25">
      <c r="D996" s="110"/>
    </row>
    <row r="997" spans="4:4" x14ac:dyDescent="0.25">
      <c r="D997" s="110"/>
    </row>
    <row r="998" spans="4:4" x14ac:dyDescent="0.25">
      <c r="D998" s="110"/>
    </row>
    <row r="999" spans="4:4" x14ac:dyDescent="0.25">
      <c r="D999" s="110"/>
    </row>
    <row r="1000" spans="4:4" x14ac:dyDescent="0.25">
      <c r="D1000" s="110"/>
    </row>
    <row r="1001" spans="4:4" x14ac:dyDescent="0.25">
      <c r="D1001" s="110"/>
    </row>
    <row r="1002" spans="4:4" x14ac:dyDescent="0.25">
      <c r="D1002" s="110"/>
    </row>
    <row r="1003" spans="4:4" x14ac:dyDescent="0.25">
      <c r="D1003" s="110"/>
    </row>
    <row r="1004" spans="4:4" x14ac:dyDescent="0.25">
      <c r="D1004" s="110"/>
    </row>
    <row r="1005" spans="4:4" x14ac:dyDescent="0.25">
      <c r="D1005" s="110"/>
    </row>
    <row r="1006" spans="4:4" x14ac:dyDescent="0.25">
      <c r="D1006" s="110"/>
    </row>
    <row r="1007" spans="4:4" x14ac:dyDescent="0.25">
      <c r="D1007" s="110"/>
    </row>
    <row r="1008" spans="4:4" x14ac:dyDescent="0.25">
      <c r="D1008" s="110"/>
    </row>
    <row r="1009" spans="4:4" x14ac:dyDescent="0.25">
      <c r="D1009" s="110"/>
    </row>
    <row r="1010" spans="4:4" x14ac:dyDescent="0.25">
      <c r="D1010" s="110"/>
    </row>
    <row r="1011" spans="4:4" x14ac:dyDescent="0.25">
      <c r="D1011" s="110"/>
    </row>
    <row r="1012" spans="4:4" x14ac:dyDescent="0.25">
      <c r="D1012" s="110"/>
    </row>
    <row r="1013" spans="4:4" x14ac:dyDescent="0.25">
      <c r="D1013" s="110"/>
    </row>
    <row r="1014" spans="4:4" x14ac:dyDescent="0.25">
      <c r="D1014" s="110"/>
    </row>
    <row r="1015" spans="4:4" x14ac:dyDescent="0.25">
      <c r="D1015" s="110"/>
    </row>
    <row r="1016" spans="4:4" x14ac:dyDescent="0.25">
      <c r="D1016" s="110"/>
    </row>
    <row r="1017" spans="4:4" x14ac:dyDescent="0.25">
      <c r="D1017" s="110"/>
    </row>
    <row r="1018" spans="4:4" x14ac:dyDescent="0.25">
      <c r="D1018" s="110"/>
    </row>
    <row r="1019" spans="4:4" x14ac:dyDescent="0.25">
      <c r="D1019" s="110"/>
    </row>
    <row r="1020" spans="4:4" x14ac:dyDescent="0.25">
      <c r="D1020" s="110"/>
    </row>
    <row r="1021" spans="4:4" x14ac:dyDescent="0.25">
      <c r="D1021" s="110"/>
    </row>
    <row r="1022" spans="4:4" x14ac:dyDescent="0.25">
      <c r="D1022" s="110"/>
    </row>
    <row r="1023" spans="4:4" x14ac:dyDescent="0.25">
      <c r="D1023" s="110"/>
    </row>
    <row r="1024" spans="4:4" x14ac:dyDescent="0.25">
      <c r="D1024" s="110"/>
    </row>
    <row r="1025" spans="4:4" x14ac:dyDescent="0.25">
      <c r="D1025" s="110"/>
    </row>
    <row r="1026" spans="4:4" x14ac:dyDescent="0.25">
      <c r="D1026" s="110"/>
    </row>
    <row r="1027" spans="4:4" x14ac:dyDescent="0.25">
      <c r="D1027" s="110"/>
    </row>
    <row r="1028" spans="4:4" x14ac:dyDescent="0.25">
      <c r="D1028" s="110"/>
    </row>
    <row r="1029" spans="4:4" x14ac:dyDescent="0.25">
      <c r="D1029" s="110"/>
    </row>
    <row r="1030" spans="4:4" x14ac:dyDescent="0.25">
      <c r="D1030" s="110"/>
    </row>
    <row r="1031" spans="4:4" x14ac:dyDescent="0.25">
      <c r="D1031" s="110"/>
    </row>
    <row r="1032" spans="4:4" x14ac:dyDescent="0.25">
      <c r="D1032" s="110"/>
    </row>
    <row r="1033" spans="4:4" x14ac:dyDescent="0.25">
      <c r="D1033" s="110"/>
    </row>
    <row r="1034" spans="4:4" x14ac:dyDescent="0.25">
      <c r="D1034" s="110"/>
    </row>
    <row r="1035" spans="4:4" x14ac:dyDescent="0.25">
      <c r="D1035" s="110"/>
    </row>
    <row r="1036" spans="4:4" x14ac:dyDescent="0.25">
      <c r="D1036" s="110"/>
    </row>
    <row r="1037" spans="4:4" x14ac:dyDescent="0.25">
      <c r="D1037" s="110"/>
    </row>
    <row r="1038" spans="4:4" x14ac:dyDescent="0.25">
      <c r="D1038" s="110"/>
    </row>
    <row r="1039" spans="4:4" x14ac:dyDescent="0.25">
      <c r="D1039" s="110"/>
    </row>
    <row r="1040" spans="4:4" x14ac:dyDescent="0.25">
      <c r="D1040" s="110"/>
    </row>
    <row r="1041" spans="4:4" x14ac:dyDescent="0.25">
      <c r="D1041" s="110"/>
    </row>
    <row r="1042" spans="4:4" x14ac:dyDescent="0.25">
      <c r="D1042" s="110"/>
    </row>
    <row r="1043" spans="4:4" x14ac:dyDescent="0.25">
      <c r="D1043" s="110"/>
    </row>
    <row r="1044" spans="4:4" x14ac:dyDescent="0.25">
      <c r="D1044" s="110"/>
    </row>
    <row r="1045" spans="4:4" x14ac:dyDescent="0.25">
      <c r="D1045" s="110"/>
    </row>
    <row r="1046" spans="4:4" x14ac:dyDescent="0.25">
      <c r="D1046" s="110"/>
    </row>
    <row r="1047" spans="4:4" x14ac:dyDescent="0.25">
      <c r="D1047" s="110"/>
    </row>
    <row r="1048" spans="4:4" x14ac:dyDescent="0.25">
      <c r="D1048" s="110"/>
    </row>
    <row r="1049" spans="4:4" x14ac:dyDescent="0.25">
      <c r="D1049" s="110"/>
    </row>
    <row r="1050" spans="4:4" x14ac:dyDescent="0.25">
      <c r="D1050" s="110"/>
    </row>
    <row r="1051" spans="4:4" x14ac:dyDescent="0.25">
      <c r="D1051" s="110"/>
    </row>
    <row r="1052" spans="4:4" x14ac:dyDescent="0.25">
      <c r="D1052" s="110"/>
    </row>
    <row r="1053" spans="4:4" x14ac:dyDescent="0.25">
      <c r="D1053" s="110"/>
    </row>
    <row r="1054" spans="4:4" x14ac:dyDescent="0.25">
      <c r="D1054" s="110"/>
    </row>
    <row r="1055" spans="4:4" x14ac:dyDescent="0.25">
      <c r="D1055" s="110"/>
    </row>
    <row r="1056" spans="4:4" x14ac:dyDescent="0.25">
      <c r="D1056" s="110"/>
    </row>
    <row r="1057" spans="4:4" x14ac:dyDescent="0.25">
      <c r="D1057" s="110"/>
    </row>
    <row r="1058" spans="4:4" x14ac:dyDescent="0.25">
      <c r="D1058" s="110"/>
    </row>
    <row r="1059" spans="4:4" x14ac:dyDescent="0.25">
      <c r="D1059" s="110"/>
    </row>
    <row r="1060" spans="4:4" x14ac:dyDescent="0.25">
      <c r="D1060" s="110"/>
    </row>
    <row r="1061" spans="4:4" x14ac:dyDescent="0.25">
      <c r="D1061" s="110"/>
    </row>
    <row r="1062" spans="4:4" x14ac:dyDescent="0.25">
      <c r="D1062" s="110"/>
    </row>
    <row r="1063" spans="4:4" x14ac:dyDescent="0.25">
      <c r="D1063" s="110"/>
    </row>
    <row r="1064" spans="4:4" x14ac:dyDescent="0.25">
      <c r="D1064" s="110"/>
    </row>
    <row r="1065" spans="4:4" x14ac:dyDescent="0.25">
      <c r="D1065" s="110"/>
    </row>
    <row r="1066" spans="4:4" x14ac:dyDescent="0.25">
      <c r="D1066" s="110"/>
    </row>
    <row r="1067" spans="4:4" x14ac:dyDescent="0.25">
      <c r="D1067" s="110"/>
    </row>
    <row r="1068" spans="4:4" x14ac:dyDescent="0.25">
      <c r="D1068" s="110"/>
    </row>
    <row r="1069" spans="4:4" x14ac:dyDescent="0.25">
      <c r="D1069" s="110"/>
    </row>
    <row r="1070" spans="4:4" x14ac:dyDescent="0.25">
      <c r="D1070" s="110"/>
    </row>
    <row r="1071" spans="4:4" x14ac:dyDescent="0.25">
      <c r="D1071" s="110"/>
    </row>
    <row r="1072" spans="4:4" x14ac:dyDescent="0.25">
      <c r="D1072" s="110"/>
    </row>
    <row r="1073" spans="4:4" x14ac:dyDescent="0.25">
      <c r="D1073" s="110"/>
    </row>
    <row r="1074" spans="4:4" x14ac:dyDescent="0.25">
      <c r="D1074" s="110"/>
    </row>
    <row r="1075" spans="4:4" x14ac:dyDescent="0.25">
      <c r="D1075" s="110"/>
    </row>
    <row r="1076" spans="4:4" x14ac:dyDescent="0.25">
      <c r="D1076" s="110"/>
    </row>
  </sheetData>
  <sheetProtection password="DF27" sheet="1" objects="1" scenarios="1" selectLockedCells="1"/>
  <mergeCells count="14">
    <mergeCell ref="C2:E2"/>
    <mergeCell ref="B15:E15"/>
    <mergeCell ref="B29:G29"/>
    <mergeCell ref="B17:E17"/>
    <mergeCell ref="B21:E21"/>
    <mergeCell ref="B16:E16"/>
    <mergeCell ref="B18:E18"/>
    <mergeCell ref="B26:E26"/>
    <mergeCell ref="B19:E19"/>
    <mergeCell ref="B22:E22"/>
    <mergeCell ref="B20:E20"/>
    <mergeCell ref="B23:E23"/>
    <mergeCell ref="B24:E24"/>
    <mergeCell ref="B25:E25"/>
  </mergeCells>
  <phoneticPr fontId="8" type="noConversion"/>
  <pageMargins left="0.75" right="0.75" top="1" bottom="1" header="0.5" footer="0.5"/>
  <pageSetup orientation="landscape" copies="1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07"/>
  <sheetViews>
    <sheetView showGridLines="0" topLeftCell="A109" workbookViewId="0">
      <selection activeCell="F72" sqref="F72"/>
    </sheetView>
  </sheetViews>
  <sheetFormatPr defaultRowHeight="12.5" x14ac:dyDescent="0.25"/>
  <cols>
    <col min="1" max="1" width="8.453125" customWidth="1"/>
    <col min="2" max="2" width="7" customWidth="1"/>
    <col min="5" max="5" width="11.08984375" customWidth="1"/>
    <col min="8" max="8" width="6" customWidth="1"/>
    <col min="9" max="9" width="6.453125" customWidth="1"/>
    <col min="10" max="10" width="14.90625" customWidth="1"/>
  </cols>
  <sheetData>
    <row r="2" spans="1:10" x14ac:dyDescent="0.25">
      <c r="A2" s="243" t="s">
        <v>0</v>
      </c>
      <c r="B2" s="244"/>
      <c r="C2" s="244"/>
      <c r="D2" s="245"/>
      <c r="E2" s="246"/>
      <c r="F2" s="246"/>
      <c r="G2" s="2"/>
      <c r="H2" s="2" t="s">
        <v>2</v>
      </c>
      <c r="I2" s="247"/>
      <c r="J2" s="248"/>
    </row>
    <row r="3" spans="1:10" x14ac:dyDescent="0.25">
      <c r="A3" s="3"/>
      <c r="B3" s="4"/>
      <c r="C3" s="4"/>
      <c r="D3" s="4"/>
      <c r="E3" s="4"/>
      <c r="F3" s="4"/>
      <c r="G3" s="4"/>
      <c r="H3" s="4"/>
      <c r="I3" s="4"/>
      <c r="J3" s="5"/>
    </row>
    <row r="4" spans="1:10" x14ac:dyDescent="0.25">
      <c r="A4" s="249" t="s">
        <v>1</v>
      </c>
      <c r="B4" s="250"/>
      <c r="C4" s="251"/>
      <c r="D4" s="251"/>
      <c r="E4" s="251"/>
      <c r="F4" s="4"/>
      <c r="G4" s="4"/>
      <c r="H4" s="252" t="s">
        <v>144</v>
      </c>
      <c r="I4" s="252"/>
      <c r="J4" s="253"/>
    </row>
    <row r="5" spans="1:10" x14ac:dyDescent="0.25">
      <c r="A5" s="6"/>
      <c r="B5" s="7"/>
      <c r="C5" s="7"/>
      <c r="D5" s="7"/>
      <c r="E5" s="7"/>
      <c r="F5" s="7"/>
      <c r="G5" s="7"/>
      <c r="H5" s="79"/>
      <c r="I5" s="79"/>
      <c r="J5" s="80"/>
    </row>
    <row r="6" spans="1:10" ht="13" x14ac:dyDescent="0.3">
      <c r="A6" s="240" t="s">
        <v>42</v>
      </c>
      <c r="B6" s="241"/>
      <c r="C6" s="241"/>
      <c r="D6" s="241"/>
      <c r="E6" s="241"/>
      <c r="F6" s="241"/>
      <c r="G6" s="241"/>
      <c r="H6" s="241"/>
      <c r="I6" s="241"/>
      <c r="J6" s="242"/>
    </row>
    <row r="7" spans="1:10" ht="13" x14ac:dyDescent="0.3">
      <c r="A7" s="240" t="s">
        <v>51</v>
      </c>
      <c r="B7" s="241"/>
      <c r="C7" s="31"/>
      <c r="D7" s="31"/>
      <c r="E7" s="31"/>
      <c r="F7" s="31"/>
      <c r="G7" s="31"/>
      <c r="H7" s="31"/>
      <c r="I7" s="31"/>
      <c r="J7" s="32"/>
    </row>
    <row r="8" spans="1:10" s="18" customFormat="1" x14ac:dyDescent="0.25">
      <c r="A8" s="13"/>
      <c r="B8" s="200" t="s">
        <v>3</v>
      </c>
      <c r="C8" s="200"/>
      <c r="D8" s="200"/>
      <c r="E8" s="200"/>
      <c r="F8" s="1" t="s">
        <v>53</v>
      </c>
      <c r="G8" s="15" t="s">
        <v>4</v>
      </c>
      <c r="H8" s="237" t="s">
        <v>49</v>
      </c>
      <c r="I8" s="237"/>
      <c r="J8" s="14" t="s">
        <v>5</v>
      </c>
    </row>
    <row r="9" spans="1:10" s="18" customFormat="1" x14ac:dyDescent="0.25">
      <c r="A9" s="38">
        <v>0</v>
      </c>
      <c r="B9" s="220" t="s">
        <v>50</v>
      </c>
      <c r="C9" s="220"/>
      <c r="D9" s="220"/>
      <c r="E9" s="220"/>
      <c r="F9" s="81"/>
      <c r="G9" s="65" t="s">
        <v>54</v>
      </c>
      <c r="H9" s="236"/>
      <c r="I9" s="236"/>
      <c r="J9" s="40"/>
    </row>
    <row r="10" spans="1:10" ht="13" x14ac:dyDescent="0.3">
      <c r="A10" s="34" t="s">
        <v>57</v>
      </c>
      <c r="B10" s="17"/>
      <c r="C10" s="8"/>
      <c r="D10" s="8"/>
      <c r="E10" s="8"/>
      <c r="F10" s="8"/>
      <c r="G10" s="8"/>
      <c r="H10" s="8"/>
      <c r="I10" s="8"/>
      <c r="J10" s="11"/>
    </row>
    <row r="11" spans="1:10" ht="12.75" customHeight="1" x14ac:dyDescent="0.25">
      <c r="A11" s="13"/>
      <c r="B11" s="200" t="s">
        <v>3</v>
      </c>
      <c r="C11" s="200"/>
      <c r="D11" s="200"/>
      <c r="E11" s="200"/>
      <c r="F11" s="1" t="s">
        <v>10</v>
      </c>
      <c r="G11" s="15" t="s">
        <v>4</v>
      </c>
      <c r="H11" s="237" t="s">
        <v>52</v>
      </c>
      <c r="I11" s="237"/>
      <c r="J11" s="14" t="s">
        <v>5</v>
      </c>
    </row>
    <row r="12" spans="1:10" ht="52.5" customHeight="1" x14ac:dyDescent="0.25">
      <c r="A12" s="48" t="s">
        <v>6</v>
      </c>
      <c r="B12" s="214" t="s">
        <v>101</v>
      </c>
      <c r="C12" s="161"/>
      <c r="D12" s="161"/>
      <c r="E12" s="162"/>
      <c r="F12" s="82"/>
      <c r="G12" s="19"/>
      <c r="H12" s="238"/>
      <c r="I12" s="239"/>
      <c r="J12" s="19"/>
    </row>
    <row r="13" spans="1:10" ht="13" x14ac:dyDescent="0.3">
      <c r="A13" s="9" t="s">
        <v>58</v>
      </c>
      <c r="B13" s="10"/>
      <c r="C13" s="8"/>
      <c r="D13" s="8"/>
      <c r="E13" s="8"/>
      <c r="F13" s="8"/>
      <c r="G13" s="8"/>
      <c r="H13" s="8"/>
      <c r="I13" s="8"/>
      <c r="J13" s="11"/>
    </row>
    <row r="14" spans="1:10" x14ac:dyDescent="0.25">
      <c r="A14" s="13"/>
      <c r="B14" s="200" t="s">
        <v>3</v>
      </c>
      <c r="C14" s="200"/>
      <c r="D14" s="200"/>
      <c r="E14" s="200"/>
      <c r="F14" s="1" t="s">
        <v>10</v>
      </c>
      <c r="G14" s="1" t="s">
        <v>4</v>
      </c>
      <c r="H14" s="200" t="s">
        <v>52</v>
      </c>
      <c r="I14" s="200"/>
      <c r="J14" s="14" t="s">
        <v>5</v>
      </c>
    </row>
    <row r="15" spans="1:10" ht="15.75" customHeight="1" x14ac:dyDescent="0.25">
      <c r="A15" s="229" t="s">
        <v>7</v>
      </c>
      <c r="B15" s="205" t="s">
        <v>68</v>
      </c>
      <c r="C15" s="206"/>
      <c r="D15" s="206"/>
      <c r="E15" s="207"/>
      <c r="F15" s="45"/>
      <c r="G15" s="45"/>
      <c r="H15" s="235"/>
      <c r="I15" s="235"/>
      <c r="J15" s="45"/>
    </row>
    <row r="16" spans="1:10" x14ac:dyDescent="0.25">
      <c r="A16" s="230"/>
      <c r="B16" s="227" t="s">
        <v>69</v>
      </c>
      <c r="C16" s="228"/>
      <c r="D16" s="228"/>
      <c r="E16" s="191"/>
      <c r="F16" s="83"/>
      <c r="G16" s="40"/>
      <c r="H16" s="188" t="str">
        <f>IF(ISERROR(F16/F19),"-",F16/F19)</f>
        <v>-</v>
      </c>
      <c r="I16" s="188"/>
      <c r="J16" s="40"/>
    </row>
    <row r="17" spans="1:10" x14ac:dyDescent="0.25">
      <c r="A17" s="230"/>
      <c r="B17" s="227" t="s">
        <v>70</v>
      </c>
      <c r="C17" s="228"/>
      <c r="D17" s="228"/>
      <c r="E17" s="191"/>
      <c r="F17" s="83"/>
      <c r="G17" s="16">
        <v>0</v>
      </c>
      <c r="H17" s="188" t="str">
        <f>IF(ISERROR(F17/F19),"-",F17/F19)</f>
        <v>-</v>
      </c>
      <c r="I17" s="188"/>
      <c r="J17" s="40"/>
    </row>
    <row r="18" spans="1:10" x14ac:dyDescent="0.25">
      <c r="A18" s="230"/>
      <c r="B18" s="227" t="s">
        <v>71</v>
      </c>
      <c r="C18" s="228"/>
      <c r="D18" s="228"/>
      <c r="E18" s="191"/>
      <c r="F18" s="83"/>
      <c r="G18" s="16">
        <v>0</v>
      </c>
      <c r="H18" s="188" t="str">
        <f>IF(ISERROR(F18/F19),"-",F18/F19)</f>
        <v>-</v>
      </c>
      <c r="I18" s="188"/>
      <c r="J18" s="40"/>
    </row>
    <row r="19" spans="1:10" x14ac:dyDescent="0.25">
      <c r="A19" s="231"/>
      <c r="B19" s="254" t="s">
        <v>19</v>
      </c>
      <c r="C19" s="255"/>
      <c r="D19" s="255"/>
      <c r="E19" s="256"/>
      <c r="F19" s="88">
        <f>F16+F17+F18</f>
        <v>0</v>
      </c>
      <c r="G19" s="45"/>
      <c r="H19" s="188">
        <f>SUM(H16:I18)</f>
        <v>0</v>
      </c>
      <c r="I19" s="188"/>
      <c r="J19" s="45"/>
    </row>
    <row r="20" spans="1:10" ht="26.25" customHeight="1" x14ac:dyDescent="0.25">
      <c r="A20" s="229" t="s">
        <v>8</v>
      </c>
      <c r="B20" s="178" t="s">
        <v>89</v>
      </c>
      <c r="C20" s="178"/>
      <c r="D20" s="178"/>
      <c r="E20" s="178"/>
      <c r="F20" s="47"/>
      <c r="G20" s="40">
        <v>0</v>
      </c>
      <c r="H20" s="235"/>
      <c r="I20" s="235"/>
      <c r="J20" s="40"/>
    </row>
    <row r="21" spans="1:10" ht="15.75" customHeight="1" x14ac:dyDescent="0.25">
      <c r="A21" s="230"/>
      <c r="B21" s="234" t="s">
        <v>82</v>
      </c>
      <c r="C21" s="206"/>
      <c r="D21" s="206"/>
      <c r="E21" s="207"/>
      <c r="F21" s="83"/>
      <c r="G21" s="40"/>
      <c r="H21" s="188" t="str">
        <f>IF(ISERROR(F21/F18),"-",F21/F18)</f>
        <v>-</v>
      </c>
      <c r="I21" s="188"/>
      <c r="J21" s="91" t="str">
        <f>IF(F21="","-",IF(F21=0,"1",IF(F21&gt;=1,"-1",)))</f>
        <v>-</v>
      </c>
    </row>
    <row r="22" spans="1:10" ht="17.25" customHeight="1" x14ac:dyDescent="0.25">
      <c r="A22" s="230"/>
      <c r="B22" s="234" t="s">
        <v>83</v>
      </c>
      <c r="C22" s="206"/>
      <c r="D22" s="206"/>
      <c r="E22" s="207"/>
      <c r="F22" s="83"/>
      <c r="G22" s="40"/>
      <c r="H22" s="188" t="str">
        <f>IF(ISERROR(F22/F18),"-",F22/F18)</f>
        <v>-</v>
      </c>
      <c r="I22" s="188"/>
      <c r="J22" s="91" t="str">
        <f>IF(F22="","-",IF(F22=0,"1",IF(F22=1,"0",IF(F22&gt;1,"-1",))))</f>
        <v>-</v>
      </c>
    </row>
    <row r="23" spans="1:10" ht="14.25" customHeight="1" x14ac:dyDescent="0.25">
      <c r="A23" s="231"/>
      <c r="B23" s="234" t="s">
        <v>84</v>
      </c>
      <c r="C23" s="206"/>
      <c r="D23" s="206"/>
      <c r="E23" s="207"/>
      <c r="F23" s="83"/>
      <c r="G23" s="40"/>
      <c r="H23" s="188" t="str">
        <f>IF(ISERROR(F23/F18),"-",F23/F18)</f>
        <v>-</v>
      </c>
      <c r="I23" s="188"/>
      <c r="J23" s="40"/>
    </row>
    <row r="24" spans="1:10" ht="53.25" customHeight="1" x14ac:dyDescent="0.25">
      <c r="A24" s="49" t="s">
        <v>9</v>
      </c>
      <c r="B24" s="178" t="s">
        <v>95</v>
      </c>
      <c r="C24" s="178"/>
      <c r="D24" s="178"/>
      <c r="E24" s="178"/>
      <c r="F24" s="83"/>
      <c r="G24" s="90">
        <v>1</v>
      </c>
      <c r="H24" s="164" t="str">
        <f>IF(ISERROR(F24/(Census!F21)),"-",F24/(Census!F21))</f>
        <v>-</v>
      </c>
      <c r="I24" s="165"/>
      <c r="J24" s="91" t="str">
        <f>IF(H24="-","-",IF(H24&gt;=95%,"2",IF(H24&gt;=80%,"1",IF(H24&gt;=65%,"0",IF(H24&gt;=50%,"-1",IF(H24&lt;=49%,"-2",""))))))</f>
        <v>-</v>
      </c>
    </row>
    <row r="25" spans="1:10" ht="12" customHeight="1" x14ac:dyDescent="0.3">
      <c r="A25" s="179" t="s">
        <v>61</v>
      </c>
      <c r="B25" s="180"/>
      <c r="C25" s="180"/>
      <c r="D25" s="180"/>
      <c r="E25" s="181"/>
      <c r="F25" s="33"/>
      <c r="G25" s="35">
        <v>1.2</v>
      </c>
      <c r="H25" s="257"/>
      <c r="I25" s="257"/>
      <c r="J25" s="92" t="str">
        <f>IF(ISERROR((J21+J22+J24)*0.3),"-",(J21+J22+J24)*0.3)</f>
        <v>-</v>
      </c>
    </row>
    <row r="26" spans="1:10" ht="12" customHeight="1" x14ac:dyDescent="0.3">
      <c r="A26" s="64"/>
      <c r="B26" s="232" t="s">
        <v>80</v>
      </c>
      <c r="C26" s="233"/>
      <c r="D26" s="233"/>
      <c r="E26" s="233"/>
      <c r="F26" s="33"/>
      <c r="G26" s="35">
        <v>0.5</v>
      </c>
      <c r="H26" s="66"/>
      <c r="I26" s="66"/>
      <c r="J26" s="93" t="str">
        <f>IF(J25="-","-",IF(J25=1.2,"0.5",IF(J25&lt;1.2,"0",)))</f>
        <v>-</v>
      </c>
    </row>
    <row r="27" spans="1:10" ht="13" x14ac:dyDescent="0.3">
      <c r="A27" s="34" t="s">
        <v>60</v>
      </c>
      <c r="B27" s="17"/>
      <c r="C27" s="17"/>
      <c r="D27" s="17"/>
      <c r="E27" s="17"/>
      <c r="F27" s="8"/>
      <c r="G27" s="8"/>
      <c r="H27" s="8"/>
      <c r="I27" s="8"/>
      <c r="J27" s="11"/>
    </row>
    <row r="28" spans="1:10" x14ac:dyDescent="0.25">
      <c r="A28" s="13"/>
      <c r="B28" s="200" t="s">
        <v>3</v>
      </c>
      <c r="C28" s="200"/>
      <c r="D28" s="200"/>
      <c r="E28" s="200"/>
      <c r="F28" s="1" t="s">
        <v>10</v>
      </c>
      <c r="G28" s="1" t="s">
        <v>4</v>
      </c>
      <c r="H28" s="200" t="s">
        <v>52</v>
      </c>
      <c r="I28" s="200"/>
      <c r="J28" s="14" t="s">
        <v>5</v>
      </c>
    </row>
    <row r="29" spans="1:10" ht="39.75" customHeight="1" x14ac:dyDescent="0.25">
      <c r="A29" s="49" t="s">
        <v>11</v>
      </c>
      <c r="B29" s="178" t="s">
        <v>102</v>
      </c>
      <c r="C29" s="178"/>
      <c r="D29" s="178"/>
      <c r="E29" s="178"/>
      <c r="F29" s="87">
        <f>Census!F17</f>
        <v>0</v>
      </c>
      <c r="G29" s="40"/>
      <c r="H29" s="235"/>
      <c r="I29" s="235"/>
      <c r="J29" s="40"/>
    </row>
    <row r="30" spans="1:10" ht="50.25" customHeight="1" x14ac:dyDescent="0.25">
      <c r="A30" s="229" t="s">
        <v>12</v>
      </c>
      <c r="B30" s="205" t="s">
        <v>97</v>
      </c>
      <c r="C30" s="206"/>
      <c r="D30" s="206"/>
      <c r="E30" s="207"/>
      <c r="F30" s="47"/>
      <c r="G30" s="44"/>
      <c r="H30" s="41"/>
      <c r="I30" s="42"/>
      <c r="J30" s="43"/>
    </row>
    <row r="31" spans="1:10" x14ac:dyDescent="0.25">
      <c r="A31" s="230"/>
      <c r="B31" s="227" t="s">
        <v>17</v>
      </c>
      <c r="C31" s="228"/>
      <c r="D31" s="228"/>
      <c r="E31" s="191"/>
      <c r="F31" s="83"/>
      <c r="G31" s="44"/>
      <c r="H31" s="41"/>
      <c r="I31" s="42"/>
      <c r="J31" s="43"/>
    </row>
    <row r="32" spans="1:10" x14ac:dyDescent="0.25">
      <c r="A32" s="230"/>
      <c r="B32" s="227" t="s">
        <v>66</v>
      </c>
      <c r="C32" s="228"/>
      <c r="D32" s="228"/>
      <c r="E32" s="191"/>
      <c r="F32" s="83"/>
      <c r="G32" s="44"/>
      <c r="H32" s="41"/>
      <c r="I32" s="42"/>
      <c r="J32" s="43"/>
    </row>
    <row r="33" spans="1:10" x14ac:dyDescent="0.25">
      <c r="A33" s="230"/>
      <c r="B33" s="227" t="s">
        <v>67</v>
      </c>
      <c r="C33" s="228"/>
      <c r="D33" s="228"/>
      <c r="E33" s="191"/>
      <c r="F33" s="83"/>
      <c r="G33" s="44"/>
      <c r="H33" s="41"/>
      <c r="I33" s="42"/>
      <c r="J33" s="43"/>
    </row>
    <row r="34" spans="1:10" x14ac:dyDescent="0.25">
      <c r="A34" s="230"/>
      <c r="B34" s="227" t="s">
        <v>87</v>
      </c>
      <c r="C34" s="228"/>
      <c r="D34" s="228"/>
      <c r="E34" s="191"/>
      <c r="F34" s="83"/>
      <c r="G34" s="44"/>
      <c r="H34" s="41"/>
      <c r="I34" s="42"/>
      <c r="J34" s="43"/>
    </row>
    <row r="35" spans="1:10" x14ac:dyDescent="0.25">
      <c r="A35" s="230"/>
      <c r="B35" s="227" t="s">
        <v>81</v>
      </c>
      <c r="C35" s="228"/>
      <c r="D35" s="228"/>
      <c r="E35" s="191"/>
      <c r="F35" s="83"/>
      <c r="G35" s="44"/>
      <c r="H35" s="41"/>
      <c r="I35" s="42"/>
      <c r="J35" s="43"/>
    </row>
    <row r="36" spans="1:10" ht="11.25" customHeight="1" x14ac:dyDescent="0.25">
      <c r="A36" s="231"/>
      <c r="B36" s="61"/>
      <c r="C36" s="62"/>
      <c r="D36" s="62"/>
      <c r="E36" s="63" t="s">
        <v>19</v>
      </c>
      <c r="F36" s="88">
        <f>IF(ISERROR(F31+F32+F33+F34+F35),"-",(F31+F32+F33+F34+F35))</f>
        <v>0</v>
      </c>
      <c r="G36" s="40"/>
      <c r="H36" s="164" t="str">
        <f>IF(ISERROR(F36/(F29-F65)),"-",F36/(F29-F65))</f>
        <v>-</v>
      </c>
      <c r="I36" s="165"/>
      <c r="J36" s="40"/>
    </row>
    <row r="37" spans="1:10" ht="52.5" customHeight="1" x14ac:dyDescent="0.25">
      <c r="A37" s="49" t="s">
        <v>18</v>
      </c>
      <c r="B37" s="205" t="s">
        <v>98</v>
      </c>
      <c r="C37" s="206"/>
      <c r="D37" s="206"/>
      <c r="E37" s="207"/>
      <c r="F37" s="83"/>
      <c r="G37" s="55"/>
      <c r="H37" s="172" t="s">
        <v>79</v>
      </c>
      <c r="I37" s="173"/>
      <c r="J37" s="55"/>
    </row>
    <row r="38" spans="1:10" ht="38.25" customHeight="1" x14ac:dyDescent="0.25">
      <c r="A38" s="49" t="s">
        <v>20</v>
      </c>
      <c r="B38" s="205" t="s">
        <v>96</v>
      </c>
      <c r="C38" s="206"/>
      <c r="D38" s="206"/>
      <c r="E38" s="207"/>
      <c r="F38" s="83"/>
      <c r="G38" s="55"/>
      <c r="H38" s="164" t="str">
        <f>IF(ISERROR(F38/F36),"-",F38/F36)</f>
        <v>-</v>
      </c>
      <c r="I38" s="165"/>
      <c r="J38" s="55"/>
    </row>
    <row r="39" spans="1:10" ht="53.25" customHeight="1" x14ac:dyDescent="0.25">
      <c r="A39" s="69" t="s">
        <v>21</v>
      </c>
      <c r="B39" s="166" t="s">
        <v>99</v>
      </c>
      <c r="C39" s="166"/>
      <c r="D39" s="166"/>
      <c r="E39" s="166"/>
      <c r="F39" s="47"/>
      <c r="G39" s="55"/>
      <c r="H39" s="67"/>
      <c r="I39" s="68"/>
      <c r="J39" s="55"/>
    </row>
    <row r="40" spans="1:10" x14ac:dyDescent="0.25">
      <c r="A40" s="69"/>
      <c r="B40" s="167" t="s">
        <v>13</v>
      </c>
      <c r="C40" s="167"/>
      <c r="D40" s="167"/>
      <c r="E40" s="167"/>
      <c r="F40" s="83"/>
      <c r="G40" s="55"/>
      <c r="H40" s="168" t="str">
        <f>IF(ISERROR(F40/F45),"-",F40/F45)</f>
        <v>-</v>
      </c>
      <c r="I40" s="168"/>
      <c r="J40" s="55"/>
    </row>
    <row r="41" spans="1:10" x14ac:dyDescent="0.25">
      <c r="A41" s="69"/>
      <c r="B41" s="167" t="s">
        <v>14</v>
      </c>
      <c r="C41" s="167"/>
      <c r="D41" s="167"/>
      <c r="E41" s="167"/>
      <c r="F41" s="83"/>
      <c r="G41" s="55"/>
      <c r="H41" s="168" t="str">
        <f>IF(ISERROR(F41/F45),"-",F41/F45)</f>
        <v>-</v>
      </c>
      <c r="I41" s="168"/>
      <c r="J41" s="55"/>
    </row>
    <row r="42" spans="1:10" x14ac:dyDescent="0.25">
      <c r="A42" s="69"/>
      <c r="B42" s="167" t="s">
        <v>15</v>
      </c>
      <c r="C42" s="167"/>
      <c r="D42" s="167"/>
      <c r="E42" s="167"/>
      <c r="F42" s="83"/>
      <c r="G42" s="55"/>
      <c r="H42" s="168" t="str">
        <f>IF(ISERROR(F42/F45),"-",F42/F45)</f>
        <v>-</v>
      </c>
      <c r="I42" s="168"/>
      <c r="J42" s="55"/>
    </row>
    <row r="43" spans="1:10" x14ac:dyDescent="0.25">
      <c r="A43" s="69"/>
      <c r="B43" s="167" t="s">
        <v>16</v>
      </c>
      <c r="C43" s="167"/>
      <c r="D43" s="167"/>
      <c r="E43" s="167"/>
      <c r="F43" s="83"/>
      <c r="G43" s="55"/>
      <c r="H43" s="168" t="str">
        <f>IF(ISERROR(F43/F45),"-",F43/F45)</f>
        <v>-</v>
      </c>
      <c r="I43" s="168"/>
      <c r="J43" s="55"/>
    </row>
    <row r="44" spans="1:10" x14ac:dyDescent="0.25">
      <c r="A44" s="69"/>
      <c r="C44" s="72"/>
      <c r="D44" s="72"/>
      <c r="E44" s="70"/>
      <c r="F44" s="47"/>
      <c r="G44" s="55"/>
      <c r="H44" s="168">
        <f>SUM(H40:I43)</f>
        <v>0</v>
      </c>
      <c r="I44" s="168"/>
      <c r="J44" s="55"/>
    </row>
    <row r="45" spans="1:10" ht="15" customHeight="1" x14ac:dyDescent="0.25">
      <c r="A45" s="69"/>
      <c r="B45" s="71"/>
      <c r="C45" s="73"/>
      <c r="D45" s="73"/>
      <c r="E45" s="73" t="s">
        <v>19</v>
      </c>
      <c r="F45" s="88">
        <f>IF(ISERROR(F40+F41+F42+F43),"-",(F40+F41+F42+F43))</f>
        <v>0</v>
      </c>
      <c r="G45" s="12" t="s">
        <v>27</v>
      </c>
      <c r="H45" s="225" t="str">
        <f>IF(ISERROR(F45/(F64-F63)),"-",F45/(F64-F63))</f>
        <v>-</v>
      </c>
      <c r="I45" s="226"/>
      <c r="J45" s="140">
        <f>IF(AND(LEN(F64)&gt;0,F64=0),2,IF(H45="-","-",IF(H45&gt;=85%,"2",IF(H45&gt;=70%,"1",IF(H45&gt;=55%,"0",IF(H45&gt;=40%,"-1",IF(H45&lt;=39%,"-2","")))))))</f>
        <v>2</v>
      </c>
    </row>
    <row r="46" spans="1:10" s="18" customFormat="1" ht="40.5" customHeight="1" x14ac:dyDescent="0.25">
      <c r="A46" s="182" t="s">
        <v>26</v>
      </c>
      <c r="B46" s="197" t="s">
        <v>100</v>
      </c>
      <c r="C46" s="220"/>
      <c r="D46" s="220"/>
      <c r="E46" s="221"/>
      <c r="F46" s="45"/>
      <c r="G46" s="222"/>
      <c r="H46" s="170"/>
      <c r="I46" s="171"/>
      <c r="J46" s="217"/>
    </row>
    <row r="47" spans="1:10" s="18" customFormat="1" x14ac:dyDescent="0.25">
      <c r="A47" s="183"/>
      <c r="B47" s="189" t="s">
        <v>22</v>
      </c>
      <c r="C47" s="190"/>
      <c r="D47" s="190"/>
      <c r="E47" s="190"/>
      <c r="F47" s="83"/>
      <c r="G47" s="223"/>
      <c r="H47" s="164" t="str">
        <f>IF(ISERROR(F47/F54),"-",F47/F54)</f>
        <v>-</v>
      </c>
      <c r="I47" s="165"/>
      <c r="J47" s="218"/>
    </row>
    <row r="48" spans="1:10" s="18" customFormat="1" x14ac:dyDescent="0.25">
      <c r="A48" s="183"/>
      <c r="B48" s="189" t="s">
        <v>23</v>
      </c>
      <c r="C48" s="190"/>
      <c r="D48" s="190"/>
      <c r="E48" s="190"/>
      <c r="F48" s="83"/>
      <c r="G48" s="223"/>
      <c r="H48" s="164" t="str">
        <f>IF(ISERROR(F48/F54),"-",F48/F54)</f>
        <v>-</v>
      </c>
      <c r="I48" s="165"/>
      <c r="J48" s="218"/>
    </row>
    <row r="49" spans="1:10" s="18" customFormat="1" x14ac:dyDescent="0.25">
      <c r="A49" s="183"/>
      <c r="B49" s="189" t="s">
        <v>24</v>
      </c>
      <c r="C49" s="190"/>
      <c r="D49" s="190"/>
      <c r="E49" s="190"/>
      <c r="F49" s="83"/>
      <c r="G49" s="223"/>
      <c r="H49" s="164" t="str">
        <f>IF(ISERROR(F49/F54),"-",F49/F54)</f>
        <v>-</v>
      </c>
      <c r="I49" s="165"/>
      <c r="J49" s="218"/>
    </row>
    <row r="50" spans="1:10" s="18" customFormat="1" x14ac:dyDescent="0.25">
      <c r="A50" s="183"/>
      <c r="B50" s="191" t="s">
        <v>25</v>
      </c>
      <c r="C50" s="192"/>
      <c r="D50" s="192"/>
      <c r="E50" s="192"/>
      <c r="F50" s="83"/>
      <c r="G50" s="223"/>
      <c r="H50" s="164" t="str">
        <f>IF(ISERROR(F50/F54),"-",F50/F54)</f>
        <v>-</v>
      </c>
      <c r="I50" s="165"/>
      <c r="J50" s="218"/>
    </row>
    <row r="51" spans="1:10" s="18" customFormat="1" x14ac:dyDescent="0.25">
      <c r="A51" s="183"/>
      <c r="B51" s="189" t="s">
        <v>67</v>
      </c>
      <c r="C51" s="190"/>
      <c r="D51" s="190"/>
      <c r="E51" s="190"/>
      <c r="F51" s="83"/>
      <c r="G51" s="223"/>
      <c r="H51" s="164" t="str">
        <f>IF(ISERROR(F51/F54),"-",F51/F54)</f>
        <v>-</v>
      </c>
      <c r="I51" s="165"/>
      <c r="J51" s="218"/>
    </row>
    <row r="52" spans="1:10" s="18" customFormat="1" x14ac:dyDescent="0.25">
      <c r="A52" s="183"/>
      <c r="B52" s="189" t="s">
        <v>117</v>
      </c>
      <c r="C52" s="190"/>
      <c r="D52" s="190"/>
      <c r="E52" s="190"/>
      <c r="F52" s="83"/>
      <c r="G52" s="223"/>
      <c r="H52" s="164" t="str">
        <f>IF(ISERROR(F52/F54),"-",F52/F54)</f>
        <v>-</v>
      </c>
      <c r="I52" s="165"/>
      <c r="J52" s="218"/>
    </row>
    <row r="53" spans="1:10" s="18" customFormat="1" x14ac:dyDescent="0.25">
      <c r="A53" s="183"/>
      <c r="B53" s="175"/>
      <c r="C53" s="176"/>
      <c r="D53" s="176"/>
      <c r="E53" s="177"/>
      <c r="F53" s="46"/>
      <c r="G53" s="224"/>
      <c r="H53" s="164">
        <f>SUM(H47:I52)</f>
        <v>0</v>
      </c>
      <c r="I53" s="165"/>
      <c r="J53" s="219"/>
    </row>
    <row r="54" spans="1:10" s="18" customFormat="1" x14ac:dyDescent="0.25">
      <c r="A54" s="184"/>
      <c r="B54" s="185" t="s">
        <v>19</v>
      </c>
      <c r="C54" s="186"/>
      <c r="D54" s="186"/>
      <c r="E54" s="187"/>
      <c r="F54" s="95">
        <f>IF(ISERROR(F47+F48+F49+F50+F51+F52),"-",(F47+F48+F49+F50+F51+F52))</f>
        <v>0</v>
      </c>
      <c r="G54" s="16" t="s">
        <v>29</v>
      </c>
      <c r="H54" s="188" t="str">
        <f>IF(ISERROR(F54/(F64-F63)),"-",F54/(F64-F63))</f>
        <v>-</v>
      </c>
      <c r="I54" s="188"/>
      <c r="J54" s="96">
        <f>IF(AND(LEN(F64)&gt;0,F64=0),2,IF(H54="-","-",IF(H54&lt;=15%,"2",IF(H54&gt;=61%,"-2",IF(H54&gt;45,"-1",IF(H54&gt;30%,"0",IF(H54&gt;15%,"1")))))))</f>
        <v>2</v>
      </c>
    </row>
    <row r="55" spans="1:10" s="18" customFormat="1" ht="39" customHeight="1" x14ac:dyDescent="0.25">
      <c r="A55" s="182" t="s">
        <v>30</v>
      </c>
      <c r="B55" s="195" t="s">
        <v>100</v>
      </c>
      <c r="C55" s="196"/>
      <c r="D55" s="196"/>
      <c r="E55" s="197"/>
      <c r="F55" s="56"/>
      <c r="G55" s="57"/>
      <c r="H55" s="58"/>
      <c r="I55" s="59"/>
      <c r="J55" s="60"/>
    </row>
    <row r="56" spans="1:10" s="18" customFormat="1" ht="13.5" customHeight="1" x14ac:dyDescent="0.25">
      <c r="A56" s="183"/>
      <c r="B56" s="193" t="s">
        <v>94</v>
      </c>
      <c r="C56" s="194"/>
      <c r="D56" s="194"/>
      <c r="E56" s="189"/>
      <c r="F56" s="82"/>
      <c r="G56" s="40"/>
      <c r="H56" s="164" t="str">
        <f>IF(ISERROR(F56/F63),"-",F56/F63)</f>
        <v>-</v>
      </c>
      <c r="I56" s="165"/>
      <c r="J56" s="54"/>
    </row>
    <row r="57" spans="1:10" s="18" customFormat="1" x14ac:dyDescent="0.25">
      <c r="A57" s="183"/>
      <c r="B57" s="193" t="s">
        <v>72</v>
      </c>
      <c r="C57" s="194"/>
      <c r="D57" s="194"/>
      <c r="E57" s="189"/>
      <c r="F57" s="82"/>
      <c r="G57" s="40"/>
      <c r="H57" s="164" t="str">
        <f>IF(ISERROR(F57/F63),"-",F57/F63)</f>
        <v>-</v>
      </c>
      <c r="I57" s="165"/>
      <c r="J57" s="54"/>
    </row>
    <row r="58" spans="1:10" s="18" customFormat="1" x14ac:dyDescent="0.25">
      <c r="A58" s="183"/>
      <c r="B58" s="193" t="s">
        <v>73</v>
      </c>
      <c r="C58" s="194"/>
      <c r="D58" s="194"/>
      <c r="E58" s="189"/>
      <c r="F58" s="82"/>
      <c r="G58" s="40"/>
      <c r="H58" s="164" t="str">
        <f>IF(ISERROR(F58/F63),"-",F58/F63)</f>
        <v>-</v>
      </c>
      <c r="I58" s="165"/>
      <c r="J58" s="54"/>
    </row>
    <row r="59" spans="1:10" s="18" customFormat="1" x14ac:dyDescent="0.25">
      <c r="A59" s="183"/>
      <c r="B59" s="193" t="s">
        <v>74</v>
      </c>
      <c r="C59" s="194"/>
      <c r="D59" s="194"/>
      <c r="E59" s="189"/>
      <c r="F59" s="82"/>
      <c r="G59" s="40"/>
      <c r="H59" s="164" t="str">
        <f>IF(ISERROR(F59/F63),"-",F59/F63)</f>
        <v>-</v>
      </c>
      <c r="I59" s="165"/>
      <c r="J59" s="54"/>
    </row>
    <row r="60" spans="1:10" s="18" customFormat="1" x14ac:dyDescent="0.25">
      <c r="A60" s="183"/>
      <c r="B60" s="193" t="s">
        <v>75</v>
      </c>
      <c r="C60" s="194"/>
      <c r="D60" s="194"/>
      <c r="E60" s="189"/>
      <c r="F60" s="82"/>
      <c r="G60" s="40"/>
      <c r="H60" s="164" t="str">
        <f>IF(ISERROR(F60/F63),"-",F60/F63)</f>
        <v>-</v>
      </c>
      <c r="I60" s="165"/>
      <c r="J60" s="54"/>
    </row>
    <row r="61" spans="1:10" s="18" customFormat="1" x14ac:dyDescent="0.25">
      <c r="A61" s="183"/>
      <c r="B61" s="193" t="s">
        <v>17</v>
      </c>
      <c r="C61" s="194"/>
      <c r="D61" s="194"/>
      <c r="E61" s="189"/>
      <c r="F61" s="82"/>
      <c r="G61" s="40"/>
      <c r="H61" s="164" t="str">
        <f>IF(ISERROR(F61/F63),"-",F61/F63)</f>
        <v>-</v>
      </c>
      <c r="I61" s="165"/>
      <c r="J61" s="54"/>
    </row>
    <row r="62" spans="1:10" s="18" customFormat="1" x14ac:dyDescent="0.25">
      <c r="A62" s="183"/>
      <c r="B62" s="193" t="s">
        <v>117</v>
      </c>
      <c r="C62" s="194"/>
      <c r="D62" s="194"/>
      <c r="E62" s="189"/>
      <c r="F62" s="82"/>
      <c r="G62" s="40"/>
      <c r="H62" s="164" t="str">
        <f>IF(ISERROR(F62/F63),"-",F62/F63)</f>
        <v>-</v>
      </c>
      <c r="I62" s="165"/>
      <c r="J62" s="54"/>
    </row>
    <row r="63" spans="1:10" s="18" customFormat="1" x14ac:dyDescent="0.25">
      <c r="A63" s="184"/>
      <c r="E63" s="18" t="s">
        <v>19</v>
      </c>
      <c r="F63" s="95">
        <f>SUM(F56:F62)</f>
        <v>0</v>
      </c>
      <c r="G63" s="40"/>
      <c r="H63" s="164">
        <f>SUM(H56:I62)</f>
        <v>0</v>
      </c>
      <c r="I63" s="165"/>
      <c r="J63" s="54"/>
    </row>
    <row r="64" spans="1:10" s="18" customFormat="1" ht="27" customHeight="1" x14ac:dyDescent="0.25">
      <c r="A64" s="50" t="s">
        <v>76</v>
      </c>
      <c r="B64" s="195" t="s">
        <v>119</v>
      </c>
      <c r="C64" s="196"/>
      <c r="D64" s="196"/>
      <c r="E64" s="197"/>
      <c r="F64" s="87">
        <f>F45+F54+F63</f>
        <v>0</v>
      </c>
      <c r="G64" s="40"/>
      <c r="H64" s="170"/>
      <c r="I64" s="171"/>
      <c r="J64" s="40"/>
    </row>
    <row r="65" spans="1:10" s="18" customFormat="1" ht="40.5" customHeight="1" x14ac:dyDescent="0.25">
      <c r="A65" s="48" t="s">
        <v>78</v>
      </c>
      <c r="B65" s="209" t="s">
        <v>93</v>
      </c>
      <c r="C65" s="209"/>
      <c r="D65" s="209"/>
      <c r="E65" s="209"/>
      <c r="F65" s="87">
        <f>IF(ISERROR(F29-F36-F64),"-",(F29-F36-F64))</f>
        <v>0</v>
      </c>
      <c r="G65" s="94">
        <v>0.8</v>
      </c>
      <c r="H65" s="168" t="str">
        <f>IF(ISERROR((F65+F45+F63+F31)/F29),"-",((F65+F45+F63+F31)/F29))</f>
        <v>-</v>
      </c>
      <c r="I65" s="168"/>
      <c r="J65" s="89" t="str">
        <f>IF(H65="-","-",IF(H65&gt;=75%,"2",IF(H65&gt;=60%,"1",IF(H65&gt;=45%,"0",IF(H65&gt;=30%,"-1",IF(H65&lt;=29%,"-2",))))))</f>
        <v>-</v>
      </c>
    </row>
    <row r="66" spans="1:10" s="18" customFormat="1" ht="27.75" customHeight="1" x14ac:dyDescent="0.25">
      <c r="A66" s="49" t="s">
        <v>86</v>
      </c>
      <c r="B66" s="205" t="s">
        <v>136</v>
      </c>
      <c r="C66" s="206"/>
      <c r="D66" s="206"/>
      <c r="E66" s="207"/>
      <c r="F66" s="87">
        <f>Census!F19</f>
        <v>0</v>
      </c>
      <c r="G66" s="44"/>
      <c r="H66" s="172"/>
      <c r="I66" s="173"/>
      <c r="J66" s="43"/>
    </row>
    <row r="67" spans="1:10" s="18" customFormat="1" ht="90" customHeight="1" x14ac:dyDescent="0.25">
      <c r="A67" s="49" t="s">
        <v>145</v>
      </c>
      <c r="B67" s="214" t="s">
        <v>146</v>
      </c>
      <c r="C67" s="161"/>
      <c r="D67" s="161"/>
      <c r="E67" s="162"/>
      <c r="F67" s="83"/>
      <c r="G67" s="143">
        <v>1</v>
      </c>
      <c r="H67" s="164" t="str">
        <f>IF(ISERROR(F67/(Census!F19)),"-",F67/(Census!F19))</f>
        <v>-</v>
      </c>
      <c r="I67" s="165"/>
      <c r="J67" s="97" t="str">
        <f>IF(H67="-","-",IF(H67&gt;=95%,"2",IF(H67&gt;=80%,"1",IF(H67&gt;=65%,"0",IF(H67&gt;=50%,"-1",IF(H67&lt;=49%,"-2",))))))</f>
        <v>-</v>
      </c>
    </row>
    <row r="68" spans="1:10" ht="82.75" customHeight="1" x14ac:dyDescent="0.25">
      <c r="A68" s="51" t="s">
        <v>149</v>
      </c>
      <c r="B68" s="210" t="s">
        <v>152</v>
      </c>
      <c r="C68" s="161"/>
      <c r="D68" s="161"/>
      <c r="E68" s="162"/>
      <c r="F68" s="83"/>
      <c r="G68" s="37">
        <v>0.75</v>
      </c>
      <c r="H68" s="164" t="str">
        <f>IF(ISERROR(F68/(Census!F20)),"-",F68/(Census!F20))</f>
        <v>-</v>
      </c>
      <c r="I68" s="165"/>
      <c r="J68" s="97" t="str">
        <f>IF(H68="-","-",IF(H68&gt;=70%,"2",IF(H68&gt;=60%,"1",IF(H68&gt;=50%,"0",IF(H68&gt;=40%,"-1",IF(H68&lt;=39%,"-2",))))))</f>
        <v>-</v>
      </c>
    </row>
    <row r="69" spans="1:10" ht="12" customHeight="1" x14ac:dyDescent="0.3">
      <c r="A69" s="179" t="s">
        <v>62</v>
      </c>
      <c r="B69" s="180"/>
      <c r="C69" s="180"/>
      <c r="D69" s="180"/>
      <c r="E69" s="181"/>
      <c r="F69" s="33"/>
      <c r="G69" s="35">
        <v>3</v>
      </c>
      <c r="H69" s="174"/>
      <c r="I69" s="174"/>
      <c r="J69" s="36" t="str">
        <f>IF(ISERROR((J45+J54+J65+J67+J68)*0.3),"-",(J45+J54+J65+J67+J68)*0.3)</f>
        <v>-</v>
      </c>
    </row>
    <row r="70" spans="1:10" ht="13" x14ac:dyDescent="0.3">
      <c r="A70" s="9" t="s">
        <v>64</v>
      </c>
      <c r="B70" s="17"/>
      <c r="C70" s="8"/>
      <c r="D70" s="8"/>
      <c r="E70" s="8"/>
      <c r="F70" s="8"/>
      <c r="G70" s="8"/>
      <c r="H70" s="8"/>
      <c r="I70" s="8"/>
      <c r="J70" s="11"/>
    </row>
    <row r="71" spans="1:10" x14ac:dyDescent="0.25">
      <c r="A71" s="13"/>
      <c r="B71" s="200" t="s">
        <v>3</v>
      </c>
      <c r="C71" s="200"/>
      <c r="D71" s="200"/>
      <c r="E71" s="200"/>
      <c r="F71" s="1" t="s">
        <v>10</v>
      </c>
      <c r="G71" s="15" t="s">
        <v>4</v>
      </c>
      <c r="H71" s="200" t="s">
        <v>52</v>
      </c>
      <c r="I71" s="200"/>
      <c r="J71" s="14" t="s">
        <v>5</v>
      </c>
    </row>
    <row r="72" spans="1:10" ht="57.65" customHeight="1" x14ac:dyDescent="0.25">
      <c r="A72" s="49" t="s">
        <v>31</v>
      </c>
      <c r="B72" s="166" t="s">
        <v>103</v>
      </c>
      <c r="C72" s="166"/>
      <c r="D72" s="166"/>
      <c r="E72" s="166"/>
      <c r="F72" s="82"/>
      <c r="G72" s="12">
        <v>1</v>
      </c>
      <c r="H72" s="169" t="str">
        <f>IF(ISERROR(F72/(Census!F21)),"-",F72/(Census!F21))</f>
        <v>-</v>
      </c>
      <c r="I72" s="169"/>
      <c r="J72" s="30" t="str">
        <f>IF(H72="-","-",IF(H72&gt;=95%,"2",IF(H72&gt;=80%,"1",IF(H72&gt;=65%,"0",IF(H72&gt;=50%,"-1",IF(H72&lt;=49%,"-2",))))))</f>
        <v>-</v>
      </c>
    </row>
    <row r="73" spans="1:10" ht="40.5" customHeight="1" x14ac:dyDescent="0.25">
      <c r="A73" s="49" t="s">
        <v>32</v>
      </c>
      <c r="B73" s="166" t="s">
        <v>122</v>
      </c>
      <c r="C73" s="166"/>
      <c r="D73" s="166"/>
      <c r="E73" s="166"/>
      <c r="F73" s="82"/>
      <c r="G73" s="12">
        <v>1</v>
      </c>
      <c r="H73" s="169" t="str">
        <f>IF(ISERROR(F73/(Census!F21-Census!F22)),"-",F73/(Census!F21-Census!F22))</f>
        <v>-</v>
      </c>
      <c r="I73" s="169"/>
      <c r="J73" s="30" t="str">
        <f>IF(H73="-","-",IF(H73&gt;=95%,"2",IF(H73&gt;=80%,"1",IF(H73&gt;=65%,"0",IF(H73&gt;=50%,"-1",IF(H73&lt;=49%,"-2",))))))</f>
        <v>-</v>
      </c>
    </row>
    <row r="74" spans="1:10" ht="52.5" customHeight="1" x14ac:dyDescent="0.25">
      <c r="A74" s="49" t="s">
        <v>33</v>
      </c>
      <c r="B74" s="214" t="s">
        <v>118</v>
      </c>
      <c r="C74" s="161"/>
      <c r="D74" s="161"/>
      <c r="E74" s="162"/>
      <c r="F74" s="82"/>
      <c r="G74" s="12">
        <v>0.25</v>
      </c>
      <c r="H74" s="215" t="str">
        <f>IF(ISERROR(F74/F82),"-",F74/F82)</f>
        <v>-</v>
      </c>
      <c r="I74" s="216"/>
      <c r="J74" s="30" t="str">
        <f>IF(H74="-","-",IF(H74&gt;=23%,"2",IF(H74&gt;=18%,"1",IF(H74&gt;=13%,"0",IF(H74&gt;=8%,"-1",IF(H74&lt;=7%,"-2",))))))</f>
        <v>-</v>
      </c>
    </row>
    <row r="75" spans="1:10" ht="27" customHeight="1" x14ac:dyDescent="0.25">
      <c r="A75" s="49" t="s">
        <v>34</v>
      </c>
      <c r="B75" s="205" t="s">
        <v>104</v>
      </c>
      <c r="C75" s="206"/>
      <c r="D75" s="206"/>
      <c r="E75" s="207"/>
      <c r="F75" s="87">
        <f>Census!F18</f>
        <v>0</v>
      </c>
      <c r="G75" s="52"/>
      <c r="H75" s="211"/>
      <c r="I75" s="212"/>
      <c r="J75" s="53"/>
    </row>
    <row r="76" spans="1:10" ht="66" customHeight="1" x14ac:dyDescent="0.25">
      <c r="A76" s="49" t="s">
        <v>35</v>
      </c>
      <c r="B76" s="214" t="s">
        <v>147</v>
      </c>
      <c r="C76" s="161"/>
      <c r="D76" s="161"/>
      <c r="E76" s="162"/>
      <c r="F76" s="82"/>
      <c r="G76" s="12">
        <v>1</v>
      </c>
      <c r="H76" s="215" t="str">
        <f>IF(ISERROR(F76/F75),"-",F76/F75)</f>
        <v>-</v>
      </c>
      <c r="I76" s="216"/>
      <c r="J76" s="30" t="str">
        <f>IF(H76="-","-",IF(H76&gt;=95%,"2",IF(H76&gt;=80%,"1",IF(H76&gt;=65%,"0",IF(H76&gt;=50%,"-1",IF(H76&lt;=49%,"-2",))))))</f>
        <v>-</v>
      </c>
    </row>
    <row r="77" spans="1:10" ht="51" customHeight="1" x14ac:dyDescent="0.25">
      <c r="A77" s="49" t="s">
        <v>36</v>
      </c>
      <c r="B77" s="205" t="s">
        <v>105</v>
      </c>
      <c r="C77" s="206"/>
      <c r="D77" s="206"/>
      <c r="E77" s="207"/>
      <c r="F77" s="83"/>
      <c r="G77" s="44"/>
      <c r="H77" s="172"/>
      <c r="I77" s="173"/>
      <c r="J77" s="43"/>
    </row>
    <row r="78" spans="1:10" ht="39" customHeight="1" x14ac:dyDescent="0.25">
      <c r="A78" s="49" t="s">
        <v>56</v>
      </c>
      <c r="B78" s="205" t="s">
        <v>92</v>
      </c>
      <c r="C78" s="206"/>
      <c r="D78" s="206"/>
      <c r="E78" s="207"/>
      <c r="F78" s="83"/>
      <c r="G78" s="37">
        <v>1</v>
      </c>
      <c r="H78" s="215" t="str">
        <f>IF(ISERROR(F78/F77),"-",F78/F77)</f>
        <v>-</v>
      </c>
      <c r="I78" s="216"/>
      <c r="J78" s="39" t="str">
        <f>IF(AND(LEN(F77)&gt;0,F77=0),2,IF(H78="-","-",IF(H78&gt;=95%,"2",IF(H78&gt;=80%,"1",IF(H78&gt;=65%,"0",IF(H78&gt;=50%,"-1",IF(H78&lt;=49%,"-2",)))))))</f>
        <v>-</v>
      </c>
    </row>
    <row r="79" spans="1:10" ht="13" x14ac:dyDescent="0.3">
      <c r="A79" s="179" t="s">
        <v>63</v>
      </c>
      <c r="B79" s="180"/>
      <c r="C79" s="180"/>
      <c r="D79" s="180"/>
      <c r="E79" s="181"/>
      <c r="F79" s="33"/>
      <c r="G79" s="35">
        <v>2</v>
      </c>
      <c r="H79" s="172"/>
      <c r="I79" s="173"/>
      <c r="J79" s="36" t="str">
        <f>IF(ISERROR((J72+J73+J74+J76+J78)*0.2),"-",(J72+J73+J74+J76+J78)*0.2)</f>
        <v>-</v>
      </c>
    </row>
    <row r="80" spans="1:10" ht="20.25" customHeight="1" x14ac:dyDescent="0.3">
      <c r="A80" s="9" t="s">
        <v>59</v>
      </c>
      <c r="B80" s="17"/>
      <c r="C80" s="8"/>
      <c r="D80" s="8"/>
      <c r="E80" s="8"/>
      <c r="F80" s="8"/>
      <c r="G80" s="8"/>
      <c r="H80" s="8"/>
      <c r="I80" s="8"/>
      <c r="J80" s="11"/>
    </row>
    <row r="81" spans="1:10" ht="18" customHeight="1" x14ac:dyDescent="0.25">
      <c r="A81" s="13"/>
      <c r="B81" s="200" t="s">
        <v>3</v>
      </c>
      <c r="C81" s="200"/>
      <c r="D81" s="200"/>
      <c r="E81" s="200"/>
      <c r="F81" s="1" t="s">
        <v>10</v>
      </c>
      <c r="G81" s="15" t="s">
        <v>4</v>
      </c>
      <c r="H81" s="200" t="s">
        <v>52</v>
      </c>
      <c r="I81" s="200"/>
      <c r="J81" s="14" t="s">
        <v>5</v>
      </c>
    </row>
    <row r="82" spans="1:10" ht="41.25" customHeight="1" x14ac:dyDescent="0.25">
      <c r="A82" s="49" t="s">
        <v>37</v>
      </c>
      <c r="B82" s="206" t="s">
        <v>91</v>
      </c>
      <c r="C82" s="206"/>
      <c r="D82" s="206"/>
      <c r="E82" s="206"/>
      <c r="F82" s="87">
        <f>IF(ISERROR(Census!F24+Census!F25),"-",Census!F24+Census!F25)</f>
        <v>0</v>
      </c>
      <c r="G82" s="40"/>
      <c r="H82" s="170"/>
      <c r="I82" s="171"/>
      <c r="J82" s="40"/>
    </row>
    <row r="83" spans="1:10" ht="51.75" customHeight="1" x14ac:dyDescent="0.25">
      <c r="A83" s="49" t="s">
        <v>38</v>
      </c>
      <c r="B83" s="178" t="s">
        <v>120</v>
      </c>
      <c r="C83" s="178"/>
      <c r="D83" s="178"/>
      <c r="E83" s="178"/>
      <c r="F83" s="83"/>
      <c r="G83" s="37">
        <v>1</v>
      </c>
      <c r="H83" s="188" t="str">
        <f>IF(ISERROR(F83/F82),"-",F83/F82)</f>
        <v>-</v>
      </c>
      <c r="I83" s="188"/>
      <c r="J83" s="97" t="str">
        <f>IF(F82="0","2",IF(H83="-","-",IF(H83&gt;=95%,"2",IF(H83&gt;=80%,"1",IF(H83&gt;=65%,"0",IF(H83&gt;=50%,"-1",IF(H83&lt;=49%,"-2",)))))))</f>
        <v>-</v>
      </c>
    </row>
    <row r="84" spans="1:10" ht="53.25" customHeight="1" x14ac:dyDescent="0.25">
      <c r="A84" s="49" t="s">
        <v>39</v>
      </c>
      <c r="B84" s="205" t="s">
        <v>90</v>
      </c>
      <c r="C84" s="206"/>
      <c r="D84" s="206"/>
      <c r="E84" s="207"/>
      <c r="F84" s="83"/>
      <c r="G84" s="44"/>
      <c r="H84" s="172"/>
      <c r="I84" s="173"/>
      <c r="J84" s="43"/>
    </row>
    <row r="85" spans="1:10" ht="40.5" customHeight="1" x14ac:dyDescent="0.25">
      <c r="A85" s="49" t="s">
        <v>65</v>
      </c>
      <c r="B85" s="178" t="s">
        <v>77</v>
      </c>
      <c r="C85" s="178"/>
      <c r="D85" s="178"/>
      <c r="E85" s="178"/>
      <c r="F85" s="83"/>
      <c r="G85" s="37">
        <v>1</v>
      </c>
      <c r="H85" s="188" t="str">
        <f>IF(ISERROR(F85/F84),"-",F85/F84)</f>
        <v>-</v>
      </c>
      <c r="I85" s="188"/>
      <c r="J85" s="97" t="str">
        <f>IF(AND(LEN(F84)&gt;0,F84=0),2,IF(H85="-","-",IF(H85&gt;=95%,"2",IF(H85&gt;=80%,"1",IF(H85&gt;=65%,"0",IF(H85&gt;=50%,"-1",IF(H85&lt;=49%,"-2")))))))</f>
        <v>-</v>
      </c>
    </row>
    <row r="86" spans="1:10" ht="13" x14ac:dyDescent="0.3">
      <c r="A86" s="179" t="s">
        <v>55</v>
      </c>
      <c r="B86" s="180"/>
      <c r="C86" s="180"/>
      <c r="D86" s="180"/>
      <c r="E86" s="181"/>
      <c r="F86" s="33"/>
      <c r="G86" s="35">
        <v>0.8</v>
      </c>
      <c r="H86" s="174"/>
      <c r="I86" s="174"/>
      <c r="J86" s="92" t="str">
        <f>IF(ISERROR((J83+J85)*0.2),"-",(J83+J85)*0.2)</f>
        <v>-</v>
      </c>
    </row>
    <row r="87" spans="1:10" ht="13" x14ac:dyDescent="0.3">
      <c r="A87" s="179" t="s">
        <v>88</v>
      </c>
      <c r="B87" s="180"/>
      <c r="C87" s="180"/>
      <c r="D87" s="180"/>
      <c r="E87" s="180"/>
      <c r="F87" s="180"/>
      <c r="G87" s="35">
        <f>G25+G26+G69+G79+G86</f>
        <v>7.5</v>
      </c>
      <c r="H87" s="201"/>
      <c r="I87" s="202"/>
      <c r="J87" s="92" t="str">
        <f>IF(ISERROR(J25+J26+J69+J79+J86),"-",J25+J26+J69+J79+J86)</f>
        <v>-</v>
      </c>
    </row>
    <row r="88" spans="1:10" ht="13.5" customHeight="1" x14ac:dyDescent="0.25">
      <c r="B88" s="213" t="s">
        <v>28</v>
      </c>
      <c r="C88" s="213"/>
      <c r="D88" s="213"/>
      <c r="E88" s="213"/>
    </row>
    <row r="89" spans="1:10" ht="13.5" customHeight="1" x14ac:dyDescent="0.3">
      <c r="A89" s="9" t="s">
        <v>113</v>
      </c>
      <c r="B89" s="17"/>
      <c r="C89" s="8"/>
      <c r="D89" s="8"/>
      <c r="E89" s="8"/>
      <c r="F89" s="8"/>
      <c r="G89" s="8"/>
      <c r="H89" s="8"/>
      <c r="I89" s="8"/>
      <c r="J89" s="11"/>
    </row>
    <row r="90" spans="1:10" ht="13.5" customHeight="1" x14ac:dyDescent="0.25">
      <c r="A90" s="13"/>
      <c r="B90" s="200" t="s">
        <v>3</v>
      </c>
      <c r="C90" s="200"/>
      <c r="D90" s="200"/>
      <c r="E90" s="200"/>
      <c r="F90" s="1" t="s">
        <v>10</v>
      </c>
      <c r="G90" s="15" t="s">
        <v>4</v>
      </c>
      <c r="H90" s="200" t="s">
        <v>52</v>
      </c>
      <c r="I90" s="200"/>
      <c r="J90" s="14" t="s">
        <v>5</v>
      </c>
    </row>
    <row r="91" spans="1:10" ht="52.5" customHeight="1" x14ac:dyDescent="0.25">
      <c r="A91" s="49" t="s">
        <v>106</v>
      </c>
      <c r="B91" s="150" t="s">
        <v>116</v>
      </c>
      <c r="C91" s="150"/>
      <c r="D91" s="150"/>
      <c r="E91" s="150"/>
      <c r="F91" s="85"/>
      <c r="G91" s="76"/>
      <c r="H91" s="77"/>
      <c r="I91" s="77"/>
      <c r="J91" s="78"/>
    </row>
    <row r="92" spans="1:10" ht="38.25" customHeight="1" x14ac:dyDescent="0.25">
      <c r="A92" s="51" t="s">
        <v>107</v>
      </c>
      <c r="B92" s="150" t="s">
        <v>109</v>
      </c>
      <c r="C92" s="150"/>
      <c r="D92" s="150"/>
      <c r="E92" s="150"/>
      <c r="F92" s="84"/>
      <c r="G92" s="44"/>
      <c r="H92" s="170"/>
      <c r="I92" s="171"/>
      <c r="J92" s="75"/>
    </row>
    <row r="93" spans="1:10" ht="54.65" customHeight="1" x14ac:dyDescent="0.25">
      <c r="A93" s="51" t="s">
        <v>111</v>
      </c>
      <c r="B93" s="150" t="s">
        <v>110</v>
      </c>
      <c r="C93" s="150"/>
      <c r="D93" s="150"/>
      <c r="E93" s="150"/>
      <c r="F93" s="86"/>
      <c r="G93" s="44"/>
      <c r="H93" s="170"/>
      <c r="I93" s="171"/>
      <c r="J93" s="75"/>
    </row>
    <row r="94" spans="1:10" ht="51" customHeight="1" x14ac:dyDescent="0.25">
      <c r="A94" s="51" t="s">
        <v>114</v>
      </c>
      <c r="B94" s="150" t="s">
        <v>108</v>
      </c>
      <c r="C94" s="150"/>
      <c r="D94" s="150"/>
      <c r="E94" s="150"/>
      <c r="F94" s="86"/>
      <c r="G94" s="75"/>
      <c r="H94" s="75"/>
      <c r="I94" s="75"/>
      <c r="J94" s="75"/>
    </row>
    <row r="95" spans="1:10" ht="41.25" customHeight="1" x14ac:dyDescent="0.25">
      <c r="A95" s="51" t="s">
        <v>115</v>
      </c>
      <c r="B95" s="150" t="s">
        <v>112</v>
      </c>
      <c r="C95" s="150"/>
      <c r="D95" s="150"/>
      <c r="E95" s="150"/>
      <c r="F95" s="86"/>
      <c r="G95" s="75"/>
      <c r="H95" s="75"/>
      <c r="I95" s="75"/>
      <c r="J95" s="75"/>
    </row>
    <row r="96" spans="1:10" ht="13.5" customHeight="1" x14ac:dyDescent="0.25">
      <c r="B96" s="74"/>
      <c r="C96" s="74"/>
      <c r="D96" s="74"/>
      <c r="E96" s="74"/>
    </row>
    <row r="97" spans="2:7" ht="13.5" customHeight="1" x14ac:dyDescent="0.25">
      <c r="B97" s="74"/>
      <c r="C97" s="74"/>
      <c r="D97" s="74"/>
      <c r="E97" s="74"/>
    </row>
    <row r="98" spans="2:7" ht="12" customHeight="1" x14ac:dyDescent="0.25"/>
    <row r="99" spans="2:7" ht="23.25" customHeight="1" x14ac:dyDescent="0.25">
      <c r="B99" s="20" t="s">
        <v>43</v>
      </c>
      <c r="C99" s="21"/>
      <c r="D99" s="21"/>
      <c r="E99" s="22"/>
      <c r="F99" s="22"/>
      <c r="G99" s="23"/>
    </row>
    <row r="100" spans="2:7" ht="7.5" customHeight="1" x14ac:dyDescent="0.25">
      <c r="B100" s="24"/>
      <c r="C100" s="25"/>
      <c r="D100" s="25"/>
      <c r="E100" s="25"/>
      <c r="F100" s="25"/>
      <c r="G100" s="26"/>
    </row>
    <row r="101" spans="2:7" ht="18.75" customHeight="1" x14ac:dyDescent="0.25">
      <c r="B101" s="203" t="s">
        <v>44</v>
      </c>
      <c r="C101" s="204"/>
      <c r="D101" s="198" t="s">
        <v>79</v>
      </c>
      <c r="E101" s="199"/>
      <c r="F101" s="199"/>
      <c r="G101" s="26"/>
    </row>
    <row r="102" spans="2:7" ht="18.75" customHeight="1" x14ac:dyDescent="0.25">
      <c r="B102" s="203" t="s">
        <v>85</v>
      </c>
      <c r="C102" s="204"/>
      <c r="D102" s="208"/>
      <c r="E102" s="208"/>
      <c r="F102" s="208"/>
      <c r="G102" s="26"/>
    </row>
    <row r="103" spans="2:7" ht="12" customHeight="1" x14ac:dyDescent="0.25">
      <c r="B103" s="24"/>
      <c r="C103" s="25"/>
      <c r="D103" s="25"/>
      <c r="E103" s="25"/>
      <c r="F103" s="25"/>
      <c r="G103" s="26"/>
    </row>
    <row r="104" spans="2:7" x14ac:dyDescent="0.25">
      <c r="B104" s="203" t="s">
        <v>45</v>
      </c>
      <c r="C104" s="204"/>
      <c r="D104" s="198" t="s">
        <v>79</v>
      </c>
      <c r="E104" s="199"/>
      <c r="F104" s="199"/>
      <c r="G104" s="26"/>
    </row>
    <row r="105" spans="2:7" x14ac:dyDescent="0.25">
      <c r="B105" s="24"/>
      <c r="C105" s="25"/>
      <c r="D105" s="25"/>
      <c r="E105" s="25"/>
      <c r="F105" s="25"/>
      <c r="G105" s="26"/>
    </row>
    <row r="106" spans="2:7" ht="10.5" customHeight="1" x14ac:dyDescent="0.25">
      <c r="B106" s="203" t="s">
        <v>46</v>
      </c>
      <c r="C106" s="204"/>
      <c r="D106" s="198" t="s">
        <v>79</v>
      </c>
      <c r="E106" s="199"/>
      <c r="F106" s="199"/>
      <c r="G106" s="26"/>
    </row>
    <row r="107" spans="2:7" x14ac:dyDescent="0.25">
      <c r="B107" s="27"/>
      <c r="C107" s="28"/>
      <c r="D107" s="28"/>
      <c r="E107" s="28"/>
      <c r="F107" s="28"/>
      <c r="G107" s="29"/>
    </row>
  </sheetData>
  <sheetProtection password="DF27" sheet="1" objects="1" scenarios="1" selectLockedCells="1"/>
  <protectedRanges>
    <protectedRange sqref="F92 F82:F85" name="Education Measures"/>
    <protectedRange sqref="F38:F45" name="Total transfers within"/>
    <protectedRange sqref="F31:F35" name="Transfer of children within"/>
    <protectedRange sqref="D2" name="FFA Name"/>
    <protectedRange sqref="I2" name="Date"/>
    <protectedRange sqref="C4" name="Reportin Period"/>
    <protectedRange sqref="H4:J5" name="CAP"/>
    <protectedRange sqref="F9" name="Accreditation"/>
    <protectedRange sqref="F12" name="Occupancy Measures"/>
    <protectedRange sqref="F16:F18" name="Safety Measures"/>
    <protectedRange sqref="F20:F24" name="Safety Measures 2"/>
    <protectedRange sqref="F29" name="Permanency Measures"/>
    <protectedRange sqref="F36:F45" name="Permanency Measures 3"/>
    <protectedRange sqref="F47:F52" name="Permanency Measures 4"/>
    <protectedRange sqref="F64:F68" name="Permanency Measures 5"/>
    <protectedRange sqref="F72:F73" name="Well Being"/>
    <protectedRange sqref="F74:F78" name="Well Being 2"/>
    <protectedRange sqref="F92 F83:F85" name="Education"/>
    <protectedRange sqref="D101:D102" name="Point of Contact Name"/>
    <protectedRange sqref="D104" name="Point of Contact Phone"/>
    <protectedRange sqref="D106" name="Point of Contact email"/>
    <protectedRange sqref="F56:F62" name="Discharges for Mis reasons"/>
  </protectedRanges>
  <mergeCells count="170">
    <mergeCell ref="A6:J6"/>
    <mergeCell ref="A7:B7"/>
    <mergeCell ref="B8:E8"/>
    <mergeCell ref="H8:I8"/>
    <mergeCell ref="B61:E61"/>
    <mergeCell ref="B67:E67"/>
    <mergeCell ref="H67:I67"/>
    <mergeCell ref="A2:C2"/>
    <mergeCell ref="D2:F2"/>
    <mergeCell ref="I2:J2"/>
    <mergeCell ref="A4:B4"/>
    <mergeCell ref="C4:E4"/>
    <mergeCell ref="H4:J4"/>
    <mergeCell ref="H14:I14"/>
    <mergeCell ref="H19:I19"/>
    <mergeCell ref="H20:I20"/>
    <mergeCell ref="H18:I18"/>
    <mergeCell ref="B19:E19"/>
    <mergeCell ref="B22:E22"/>
    <mergeCell ref="H28:I28"/>
    <mergeCell ref="H24:I24"/>
    <mergeCell ref="B21:E21"/>
    <mergeCell ref="H29:I29"/>
    <mergeCell ref="H25:I25"/>
    <mergeCell ref="B14:E14"/>
    <mergeCell ref="H15:I15"/>
    <mergeCell ref="B16:E16"/>
    <mergeCell ref="H16:I16"/>
    <mergeCell ref="B17:E17"/>
    <mergeCell ref="H17:I17"/>
    <mergeCell ref="B9:E9"/>
    <mergeCell ref="H9:I9"/>
    <mergeCell ref="B11:E11"/>
    <mergeCell ref="H11:I11"/>
    <mergeCell ref="H12:I12"/>
    <mergeCell ref="B12:E12"/>
    <mergeCell ref="B35:E35"/>
    <mergeCell ref="A30:A36"/>
    <mergeCell ref="B31:E31"/>
    <mergeCell ref="B32:E32"/>
    <mergeCell ref="B33:E33"/>
    <mergeCell ref="B34:E34"/>
    <mergeCell ref="B30:E30"/>
    <mergeCell ref="A15:A19"/>
    <mergeCell ref="B15:E15"/>
    <mergeCell ref="B18:E18"/>
    <mergeCell ref="B29:E29"/>
    <mergeCell ref="B26:E26"/>
    <mergeCell ref="B23:E23"/>
    <mergeCell ref="A20:A23"/>
    <mergeCell ref="B24:E24"/>
    <mergeCell ref="B28:E28"/>
    <mergeCell ref="A25:E25"/>
    <mergeCell ref="B20:E20"/>
    <mergeCell ref="J46:J53"/>
    <mergeCell ref="B47:E47"/>
    <mergeCell ref="H47:I47"/>
    <mergeCell ref="B48:E48"/>
    <mergeCell ref="H48:I48"/>
    <mergeCell ref="B49:E49"/>
    <mergeCell ref="H49:I49"/>
    <mergeCell ref="H36:I36"/>
    <mergeCell ref="B37:E37"/>
    <mergeCell ref="H37:I37"/>
    <mergeCell ref="B38:E38"/>
    <mergeCell ref="H38:I38"/>
    <mergeCell ref="B46:E46"/>
    <mergeCell ref="G46:G53"/>
    <mergeCell ref="H46:I46"/>
    <mergeCell ref="B43:E43"/>
    <mergeCell ref="H43:I43"/>
    <mergeCell ref="H44:I44"/>
    <mergeCell ref="H45:I45"/>
    <mergeCell ref="B106:C106"/>
    <mergeCell ref="D106:F106"/>
    <mergeCell ref="H21:I21"/>
    <mergeCell ref="H22:I22"/>
    <mergeCell ref="H23:I23"/>
    <mergeCell ref="B75:E75"/>
    <mergeCell ref="H75:I75"/>
    <mergeCell ref="B88:E88"/>
    <mergeCell ref="B101:C101"/>
    <mergeCell ref="B85:E85"/>
    <mergeCell ref="H81:I81"/>
    <mergeCell ref="B76:E76"/>
    <mergeCell ref="H76:I76"/>
    <mergeCell ref="B74:E74"/>
    <mergeCell ref="H74:I74"/>
    <mergeCell ref="H77:I77"/>
    <mergeCell ref="B78:E78"/>
    <mergeCell ref="H78:I78"/>
    <mergeCell ref="A79:E79"/>
    <mergeCell ref="H79:I79"/>
    <mergeCell ref="H73:I73"/>
    <mergeCell ref="B71:E71"/>
    <mergeCell ref="H71:I71"/>
    <mergeCell ref="B72:E72"/>
    <mergeCell ref="B104:C104"/>
    <mergeCell ref="D104:F104"/>
    <mergeCell ref="A86:E86"/>
    <mergeCell ref="A55:A63"/>
    <mergeCell ref="B56:E56"/>
    <mergeCell ref="B57:E57"/>
    <mergeCell ref="B58:E58"/>
    <mergeCell ref="B59:E59"/>
    <mergeCell ref="B93:E93"/>
    <mergeCell ref="B77:E77"/>
    <mergeCell ref="B102:C102"/>
    <mergeCell ref="D102:F102"/>
    <mergeCell ref="B90:E90"/>
    <mergeCell ref="B82:E82"/>
    <mergeCell ref="B95:E95"/>
    <mergeCell ref="A87:F87"/>
    <mergeCell ref="B92:E92"/>
    <mergeCell ref="B91:E91"/>
    <mergeCell ref="B73:E73"/>
    <mergeCell ref="B65:E65"/>
    <mergeCell ref="B68:E68"/>
    <mergeCell ref="B64:E64"/>
    <mergeCell ref="B66:E66"/>
    <mergeCell ref="B84:E84"/>
    <mergeCell ref="D101:F101"/>
    <mergeCell ref="B94:E94"/>
    <mergeCell ref="H92:I92"/>
    <mergeCell ref="H93:I93"/>
    <mergeCell ref="B81:E81"/>
    <mergeCell ref="H85:I85"/>
    <mergeCell ref="H86:I86"/>
    <mergeCell ref="H87:I87"/>
    <mergeCell ref="H90:I90"/>
    <mergeCell ref="H83:I83"/>
    <mergeCell ref="H82:I82"/>
    <mergeCell ref="H72:I72"/>
    <mergeCell ref="H64:I64"/>
    <mergeCell ref="H65:I65"/>
    <mergeCell ref="H68:I68"/>
    <mergeCell ref="H66:I66"/>
    <mergeCell ref="H69:I69"/>
    <mergeCell ref="B53:E53"/>
    <mergeCell ref="H53:I53"/>
    <mergeCell ref="H84:I84"/>
    <mergeCell ref="B83:E83"/>
    <mergeCell ref="A69:E69"/>
    <mergeCell ref="A46:A54"/>
    <mergeCell ref="B54:E54"/>
    <mergeCell ref="H54:I54"/>
    <mergeCell ref="B51:E51"/>
    <mergeCell ref="H50:I50"/>
    <mergeCell ref="H52:I52"/>
    <mergeCell ref="B50:E50"/>
    <mergeCell ref="H51:I51"/>
    <mergeCell ref="B52:E52"/>
    <mergeCell ref="B60:E60"/>
    <mergeCell ref="B62:E62"/>
    <mergeCell ref="B55:E55"/>
    <mergeCell ref="H61:I61"/>
    <mergeCell ref="H62:I62"/>
    <mergeCell ref="H63:I63"/>
    <mergeCell ref="H56:I56"/>
    <mergeCell ref="H57:I57"/>
    <mergeCell ref="H58:I58"/>
    <mergeCell ref="H59:I59"/>
    <mergeCell ref="H60:I60"/>
    <mergeCell ref="B39:E39"/>
    <mergeCell ref="B40:E40"/>
    <mergeCell ref="B41:E41"/>
    <mergeCell ref="B42:E42"/>
    <mergeCell ref="H40:I40"/>
    <mergeCell ref="H41:I41"/>
    <mergeCell ref="H42:I42"/>
  </mergeCells>
  <phoneticPr fontId="2" type="noConversion"/>
  <pageMargins left="0.75" right="0.75" top="1" bottom="1" header="0.5" footer="0.5"/>
  <pageSetup orientation="portrait" copies="10" r:id="rId1"/>
  <headerFooter alignWithMargins="0">
    <oddFooter>&amp;RRevised 08/01/12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8</xdr:col>
                    <xdr:colOff>196850</xdr:colOff>
                    <xdr:row>3</xdr:row>
                    <xdr:rowOff>57150</xdr:rowOff>
                  </from>
                  <to>
                    <xdr:col>9</xdr:col>
                    <xdr:colOff>514350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8</xdr:col>
                    <xdr:colOff>196850</xdr:colOff>
                    <xdr:row>2</xdr:row>
                    <xdr:rowOff>31750</xdr:rowOff>
                  </from>
                  <to>
                    <xdr:col>9</xdr:col>
                    <xdr:colOff>565150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EF79FA69986942996870B5AA531DCF" ma:contentTypeVersion="2" ma:contentTypeDescription="Create a new document." ma:contentTypeScope="" ma:versionID="82a9d38f1ebbdf078a5a33567eefc4e7">
  <xsd:schema xmlns:xsd="http://www.w3.org/2001/XMLSchema" xmlns:xs="http://www.w3.org/2001/XMLSchema" xmlns:p="http://schemas.microsoft.com/office/2006/metadata/properties" xmlns:ns1="http://schemas.microsoft.com/sharepoint/v3" xmlns:ns2="3fa9e21a-888e-42e5-8883-ccc4c8deb350" targetNamespace="http://schemas.microsoft.com/office/2006/metadata/properties" ma:root="true" ma:fieldsID="047dfb2e62cc7a0107dcca3f77aa119e" ns1:_="" ns2:_="">
    <xsd:import namespace="http://schemas.microsoft.com/sharepoint/v3"/>
    <xsd:import namespace="3fa9e21a-888e-42e5-8883-ccc4c8deb35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9e21a-888e-42e5-8883-ccc4c8deb35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9AE2AD-83DE-460B-BDC3-C3E603AF42C0}"/>
</file>

<file path=customXml/itemProps2.xml><?xml version="1.0" encoding="utf-8"?>
<ds:datastoreItem xmlns:ds="http://schemas.openxmlformats.org/officeDocument/2006/customXml" ds:itemID="{317DB237-6B72-4761-B5AF-4664F183DDEC}"/>
</file>

<file path=customXml/itemProps3.xml><?xml version="1.0" encoding="utf-8"?>
<ds:datastoreItem xmlns:ds="http://schemas.openxmlformats.org/officeDocument/2006/customXml" ds:itemID="{BC2B4557-9B38-4FB8-8DF3-19F8CC143A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Census</vt:lpstr>
      <vt:lpstr>Final Template</vt:lpstr>
      <vt:lpstr>'Final Template'!Print_Area</vt:lpstr>
    </vt:vector>
  </TitlesOfParts>
  <Company>County of Sacramento 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</dc:creator>
  <cp:lastModifiedBy>Johnson. Catherine</cp:lastModifiedBy>
  <cp:lastPrinted>2014-01-30T03:48:39Z</cp:lastPrinted>
  <dcterms:created xsi:type="dcterms:W3CDTF">2012-04-20T17:21:45Z</dcterms:created>
  <dcterms:modified xsi:type="dcterms:W3CDTF">2014-07-17T18:14:07Z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0x010100B6EF79FA69986942996870B5AA531DCF</vt:lpwstr>
  </property>
</Properties>
</file>